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13.xml" ContentType="application/vnd.openxmlformats-officedocument.drawingml.chartshapes+xml"/>
  <Override PartName="/xl/drawings/drawing4.xml" ContentType="application/vnd.openxmlformats-officedocument.drawingml.chartshapes+xml"/>
  <Override PartName="/xl/drawings/drawing17.xml" ContentType="application/vnd.openxmlformats-officedocument.drawingml.chartshapes+xml"/>
  <Override PartName="/xl/drawings/drawing16.xml" ContentType="application/vnd.openxmlformats-officedocument.drawingml.chartshapes+xml"/>
  <Override PartName="/xl/drawings/drawing15.xml" ContentType="application/vnd.openxmlformats-officedocument.drawingml.chartshapes+xml"/>
  <Override PartName="/xl/drawings/drawing14.xml" ContentType="application/vnd.openxmlformats-officedocument.drawingml.chartshapes+xml"/>
  <Override PartName="/xl/drawings/drawing12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8.xml" ContentType="application/vnd.openxmlformats-officedocument.drawing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sharedStrings.xml" ContentType="application/vnd.openxmlformats-officedocument.spreadsheetml.sharedString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charts/chart6.xml" ContentType="application/vnd.openxmlformats-officedocument.drawingml.chart+xml"/>
  <Override PartName="/xl/worksheets/sheet4.xml" ContentType="application/vnd.openxmlformats-officedocument.spreadsheetml.workshee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6.xml" ContentType="application/vnd.openxmlformats-officedocument.drawingml.chart+xml"/>
  <Override PartName="/xl/worksheets/sheet5.xml" ContentType="application/vnd.openxmlformats-officedocument.spreadsheetml.worksheet+xml"/>
  <Override PartName="/xl/charts/chart15.xml" ContentType="application/vnd.openxmlformats-officedocument.drawingml.char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6" windowWidth="15600" windowHeight="11760" tabRatio="594" activeTab="1"/>
  </bookViews>
  <sheets>
    <sheet name="PROGRAM" sheetId="6" r:id="rId1"/>
    <sheet name="RECIDIVISM" sheetId="10" r:id="rId2"/>
    <sheet name="DIALS" sheetId="8" state="hidden" r:id="rId3"/>
    <sheet name="COMPUTATIONS" sheetId="7" state="hidden" r:id="rId4"/>
    <sheet name="R_COMPUTATIONS" sheetId="12" state="hidden" r:id="rId5"/>
    <sheet name="DATA" sheetId="2" state="hidden" r:id="rId6"/>
    <sheet name="RECIDIVISM DATA" sheetId="9" state="hidden" r:id="rId7"/>
  </sheets>
  <definedNames>
    <definedName name="_xlnm._FilterDatabase" localSheetId="5" hidden="1">DATA!$Y$2:$AJ$1107</definedName>
    <definedName name="ACTUAL">DIALS!$L$2</definedName>
    <definedName name="ACTUAL_1">DIALS!$M$2</definedName>
    <definedName name="ACTUAL_E">DIALS!$M$2</definedName>
    <definedName name="ADMISSIONS" localSheetId="0">#REF!</definedName>
    <definedName name="ADMISSIONS">#REF!</definedName>
    <definedName name="AGENCY" localSheetId="0">#REF!</definedName>
    <definedName name="AGENCY">#REF!</definedName>
    <definedName name="ChartColumnSeries">OFFSET(COMPUTATIONS!$A$7,0,MATCH(PROGRAM!$C$22,COMPUTATIONS!$B$6:$N$6,0),5,1)</definedName>
    <definedName name="ChartColumnSeries1">OFFSET(COMPUTATIONS!$A$12,0,MATCH(PROGRAM!$C$22,COMPUTATIONS!$B$6:$N$6,0),5,1)</definedName>
    <definedName name="ChartColumnSeries2">OFFSET(COMPUTATIONS!$A$7,0,MATCH(PROGRAM!$F$23,COMPUTATIONS!$B$6:$R$6,0),5,1)</definedName>
    <definedName name="COMP_YEAR">PROGRAM!$F$22</definedName>
    <definedName name="COMP_YEARX">COMPUTATIONS!$B$5</definedName>
    <definedName name="CORRECTED">COMPUTATIONS!#REF!</definedName>
    <definedName name="CUM_COMP">COMPUTATIONS!$Q$6:$Q$16</definedName>
    <definedName name="CUM_EXITS">COMPUTATIONS!$P$6:$P$16</definedName>
    <definedName name="CUM_NOT_COM">COMPUTATIONS!$R$6</definedName>
    <definedName name="DATA_AGENCY">DATA!$B$3:$B$592</definedName>
    <definedName name="DIAL_QUARTERS">COMPUTATIONS!$A$12:$A$16</definedName>
    <definedName name="DIFFERENCE">DIALS!$N$2</definedName>
    <definedName name="LINK">PROGRAM!#REF!</definedName>
    <definedName name="META_AGENCY">#REF!</definedName>
    <definedName name="P_YEAR">COMPUTATIONS!$B$5</definedName>
    <definedName name="_xlnm.Print_Area" localSheetId="0">PROGRAM!$A$1:$F$48</definedName>
    <definedName name="QT_1">COMPUTATIONS!$A$12</definedName>
    <definedName name="QT_2">COMPUTATIONS!$A$13</definedName>
    <definedName name="QT_3">COMPUTATIONS!$A$14</definedName>
    <definedName name="QT_4">COMPUTATIONS!$A$15</definedName>
    <definedName name="QTOTAL">COMPUTATIONS!$A$16</definedName>
    <definedName name="QUARTERS">DATA!$E$3:$E$7</definedName>
    <definedName name="R_GROUP">RECIDIVISM!$G$9</definedName>
    <definedName name="R_QUARTER">RECIDIVISM!$G$9</definedName>
    <definedName name="R_SELECT_AGENCY">RECIDIVISM!$D$8</definedName>
    <definedName name="R_YEAR">RECIDIVISM!$G$8</definedName>
    <definedName name="SELECT_AGENCY">PROGRAM!$C$8</definedName>
    <definedName name="SELECT_QUARTER">PROGRAM!$F$9</definedName>
    <definedName name="SELECT_YEAR">PROGRAM!$F$8</definedName>
    <definedName name="SELECTEDROW" localSheetId="0">DATA!#REF!</definedName>
    <definedName name="SELECTEDROW">DATA!#REF!</definedName>
  </definedNames>
  <calcPr calcId="125725"/>
</workbook>
</file>

<file path=xl/calcChain.xml><?xml version="1.0" encoding="utf-8"?>
<calcChain xmlns="http://schemas.openxmlformats.org/spreadsheetml/2006/main">
  <c r="C2" i="12"/>
  <c r="C6" s="1"/>
  <c r="B2"/>
  <c r="B6" s="1"/>
  <c r="A2"/>
  <c r="A6" s="1"/>
  <c r="AD3" i="9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252"/>
  <c r="AD253"/>
  <c r="AD254"/>
  <c r="AD255"/>
  <c r="AD256"/>
  <c r="AD257"/>
  <c r="AD258"/>
  <c r="AD259"/>
  <c r="AD260"/>
  <c r="AD261"/>
  <c r="AD262"/>
  <c r="AD263"/>
  <c r="AD264"/>
  <c r="AD265"/>
  <c r="AD266"/>
  <c r="AD267"/>
  <c r="AD268"/>
  <c r="AD269"/>
  <c r="AD270"/>
  <c r="AD271"/>
  <c r="AD272"/>
  <c r="AD273"/>
  <c r="AD274"/>
  <c r="AD275"/>
  <c r="AD276"/>
  <c r="AD277"/>
  <c r="AD278"/>
  <c r="AD279"/>
  <c r="AD280"/>
  <c r="AD281"/>
  <c r="AD282"/>
  <c r="AD283"/>
  <c r="AD284"/>
  <c r="AD285"/>
  <c r="AD286"/>
  <c r="AD287"/>
  <c r="AD288"/>
  <c r="AD289"/>
  <c r="AD290"/>
  <c r="AD291"/>
  <c r="AD292"/>
  <c r="AD293"/>
  <c r="AD294"/>
  <c r="AD295"/>
  <c r="AD296"/>
  <c r="AD297"/>
  <c r="AD298"/>
  <c r="AD299"/>
  <c r="AD300"/>
  <c r="AD301"/>
  <c r="AD302"/>
  <c r="AD303"/>
  <c r="AD304"/>
  <c r="AD305"/>
  <c r="AD306"/>
  <c r="AD307"/>
  <c r="AD308"/>
  <c r="AD309"/>
  <c r="AD310"/>
  <c r="AD311"/>
  <c r="AD312"/>
  <c r="AD313"/>
  <c r="AD314"/>
  <c r="AD315"/>
  <c r="AD316"/>
  <c r="AD317"/>
  <c r="AD318"/>
  <c r="AD319"/>
  <c r="AD320"/>
  <c r="AD321"/>
  <c r="AD322"/>
  <c r="AD323"/>
  <c r="AD324"/>
  <c r="AD325"/>
  <c r="AD326"/>
  <c r="AD327"/>
  <c r="AD328"/>
  <c r="AD329"/>
  <c r="AD330"/>
  <c r="AD331"/>
  <c r="AD332"/>
  <c r="AD333"/>
  <c r="AD334"/>
  <c r="AD335"/>
  <c r="AD336"/>
  <c r="AD337"/>
  <c r="AD338"/>
  <c r="AD339"/>
  <c r="AD340"/>
  <c r="AD341"/>
  <c r="AD342"/>
  <c r="AD343"/>
  <c r="AD344"/>
  <c r="AD345"/>
  <c r="AD346"/>
  <c r="AD347"/>
  <c r="AD348"/>
  <c r="AD349"/>
  <c r="AD350"/>
  <c r="AD351"/>
  <c r="AD352"/>
  <c r="AD353"/>
  <c r="AD354"/>
  <c r="AD355"/>
  <c r="AD356"/>
  <c r="AD357"/>
  <c r="AD358"/>
  <c r="AD359"/>
  <c r="AD360"/>
  <c r="AD361"/>
  <c r="AD362"/>
  <c r="AD363"/>
  <c r="AD364"/>
  <c r="AD365"/>
  <c r="AD366"/>
  <c r="AD367"/>
  <c r="AD368"/>
  <c r="AD369"/>
  <c r="AD370"/>
  <c r="AD371"/>
  <c r="AD372"/>
  <c r="AD373"/>
  <c r="AD374"/>
  <c r="AD375"/>
  <c r="AD376"/>
  <c r="AD377"/>
  <c r="AD378"/>
  <c r="AD379"/>
  <c r="AD380"/>
  <c r="AD381"/>
  <c r="AD382"/>
  <c r="AD383"/>
  <c r="AD384"/>
  <c r="AD385"/>
  <c r="AD386"/>
  <c r="AD387"/>
  <c r="AD388"/>
  <c r="AD389"/>
  <c r="AD390"/>
  <c r="AD391"/>
  <c r="AD392"/>
  <c r="AD393"/>
  <c r="AD394"/>
  <c r="AD395"/>
  <c r="AD396"/>
  <c r="AD397"/>
  <c r="AD398"/>
  <c r="AD399"/>
  <c r="AD400"/>
  <c r="AD401"/>
  <c r="AD402"/>
  <c r="AD403"/>
  <c r="AD404"/>
  <c r="AD405"/>
  <c r="AD406"/>
  <c r="AD407"/>
  <c r="AD408"/>
  <c r="AD409"/>
  <c r="AD410"/>
  <c r="AD411"/>
  <c r="AD412"/>
  <c r="AD413"/>
  <c r="AD414"/>
  <c r="AD415"/>
  <c r="AD416"/>
  <c r="AD417"/>
  <c r="AD418"/>
  <c r="AD419"/>
  <c r="AD420"/>
  <c r="AD421"/>
  <c r="AD422"/>
  <c r="AD423"/>
  <c r="AD424"/>
  <c r="AD425"/>
  <c r="AD426"/>
  <c r="AD427"/>
  <c r="AD428"/>
  <c r="AD429"/>
  <c r="AD430"/>
  <c r="AD431"/>
  <c r="AD432"/>
  <c r="AD433"/>
  <c r="AD434"/>
  <c r="AD435"/>
  <c r="AD436"/>
  <c r="AD437"/>
  <c r="AD438"/>
  <c r="AD439"/>
  <c r="AD440"/>
  <c r="AD441"/>
  <c r="AD442"/>
  <c r="AD443"/>
  <c r="AD444"/>
  <c r="AD445"/>
  <c r="AD446"/>
  <c r="AD447"/>
  <c r="AD448"/>
  <c r="AD449"/>
  <c r="AD450"/>
  <c r="AD451"/>
  <c r="AD452"/>
  <c r="AD453"/>
  <c r="AD454"/>
  <c r="AD455"/>
  <c r="AD456"/>
  <c r="AD457"/>
  <c r="AD458"/>
  <c r="AD459"/>
  <c r="AD460"/>
  <c r="AD461"/>
  <c r="AD462"/>
  <c r="AD463"/>
  <c r="AD464"/>
  <c r="AD465"/>
  <c r="AD466"/>
  <c r="AD467"/>
  <c r="AD468"/>
  <c r="AD469"/>
  <c r="AD470"/>
  <c r="AD471"/>
  <c r="AD472"/>
  <c r="AD473"/>
  <c r="AD474"/>
  <c r="AD475"/>
  <c r="AD476"/>
  <c r="AD477"/>
  <c r="AD478"/>
  <c r="AD479"/>
  <c r="AD480"/>
  <c r="AD481"/>
  <c r="AD482"/>
  <c r="AD483"/>
  <c r="AD484"/>
  <c r="AD485"/>
  <c r="AD486"/>
  <c r="AD487"/>
  <c r="AD488"/>
  <c r="AD489"/>
  <c r="AD490"/>
  <c r="AD491"/>
  <c r="AD492"/>
  <c r="AD493"/>
  <c r="AD494"/>
  <c r="AD495"/>
  <c r="AD496"/>
  <c r="AD497"/>
  <c r="AD498"/>
  <c r="AD499"/>
  <c r="AD500"/>
  <c r="AD501"/>
  <c r="AD502"/>
  <c r="AD503"/>
  <c r="AD504"/>
  <c r="AD505"/>
  <c r="AD506"/>
  <c r="AD507"/>
  <c r="AD508"/>
  <c r="AD509"/>
  <c r="AD510"/>
  <c r="AD511"/>
  <c r="AD512"/>
  <c r="AD513"/>
  <c r="AD514"/>
  <c r="AD515"/>
  <c r="AD516"/>
  <c r="AD517"/>
  <c r="AD518"/>
  <c r="AD519"/>
  <c r="AD520"/>
  <c r="AD521"/>
  <c r="AD522"/>
  <c r="AD523"/>
  <c r="AD524"/>
  <c r="AD525"/>
  <c r="AD526"/>
  <c r="AD527"/>
  <c r="AD528"/>
  <c r="AD529"/>
  <c r="AD530"/>
  <c r="AD531"/>
  <c r="AD532"/>
  <c r="AD533"/>
  <c r="AD534"/>
  <c r="AD535"/>
  <c r="AD536"/>
  <c r="AD537"/>
  <c r="AD538"/>
  <c r="AD539"/>
  <c r="AD540"/>
  <c r="AD541"/>
  <c r="AD542"/>
  <c r="AD543"/>
  <c r="AD544"/>
  <c r="AD545"/>
  <c r="AD546"/>
  <c r="AD547"/>
  <c r="AD548"/>
  <c r="AD549"/>
  <c r="AD550"/>
  <c r="AD551"/>
  <c r="AD552"/>
  <c r="AD553"/>
  <c r="AD554"/>
  <c r="AD555"/>
  <c r="AD556"/>
  <c r="AD557"/>
  <c r="AD558"/>
  <c r="AD559"/>
  <c r="AD560"/>
  <c r="AD561"/>
  <c r="AD562"/>
  <c r="AD563"/>
  <c r="AD564"/>
  <c r="AD565"/>
  <c r="AD566"/>
  <c r="AD567"/>
  <c r="AD568"/>
  <c r="AD569"/>
  <c r="AD570"/>
  <c r="AD571"/>
  <c r="AD572"/>
  <c r="AD573"/>
  <c r="AD574"/>
  <c r="AD575"/>
  <c r="AD576"/>
  <c r="AD577"/>
  <c r="AD578"/>
  <c r="AD579"/>
  <c r="AD580"/>
  <c r="AD581"/>
  <c r="AD582"/>
  <c r="AD583"/>
  <c r="AD584"/>
  <c r="AD585"/>
  <c r="AD586"/>
  <c r="AD587"/>
  <c r="AD588"/>
  <c r="AD589"/>
  <c r="AD590"/>
  <c r="AD591"/>
  <c r="AD2"/>
  <c r="AC3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79"/>
  <c r="AC480"/>
  <c r="AC481"/>
  <c r="AC482"/>
  <c r="AC483"/>
  <c r="AC484"/>
  <c r="AC485"/>
  <c r="AC486"/>
  <c r="AC487"/>
  <c r="AC488"/>
  <c r="AC489"/>
  <c r="AC490"/>
  <c r="AC491"/>
  <c r="AC492"/>
  <c r="AC493"/>
  <c r="AC494"/>
  <c r="AC495"/>
  <c r="AC496"/>
  <c r="AC497"/>
  <c r="AC498"/>
  <c r="AC499"/>
  <c r="AC500"/>
  <c r="AC501"/>
  <c r="AC502"/>
  <c r="AC503"/>
  <c r="AC504"/>
  <c r="AC505"/>
  <c r="AC506"/>
  <c r="AC507"/>
  <c r="AC508"/>
  <c r="AC509"/>
  <c r="AC510"/>
  <c r="AC5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2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379"/>
  <c r="AB380"/>
  <c r="AB381"/>
  <c r="AB382"/>
  <c r="AB383"/>
  <c r="AB384"/>
  <c r="AB385"/>
  <c r="AB386"/>
  <c r="AB387"/>
  <c r="AB388"/>
  <c r="AB389"/>
  <c r="AB390"/>
  <c r="AB391"/>
  <c r="AB392"/>
  <c r="AB393"/>
  <c r="AB394"/>
  <c r="AB395"/>
  <c r="AB396"/>
  <c r="AB397"/>
  <c r="AB398"/>
  <c r="AB399"/>
  <c r="AB400"/>
  <c r="AB401"/>
  <c r="AB402"/>
  <c r="AB403"/>
  <c r="AB404"/>
  <c r="AB405"/>
  <c r="AB406"/>
  <c r="AB407"/>
  <c r="AB408"/>
  <c r="AB409"/>
  <c r="AB410"/>
  <c r="AB411"/>
  <c r="AB412"/>
  <c r="AB413"/>
  <c r="AB414"/>
  <c r="AB415"/>
  <c r="AB416"/>
  <c r="AB417"/>
  <c r="AB418"/>
  <c r="AB419"/>
  <c r="AB420"/>
  <c r="AB421"/>
  <c r="AB422"/>
  <c r="AB423"/>
  <c r="AB424"/>
  <c r="AB425"/>
  <c r="AB426"/>
  <c r="AB427"/>
  <c r="AB428"/>
  <c r="AB429"/>
  <c r="AB430"/>
  <c r="AB431"/>
  <c r="AB432"/>
  <c r="AB433"/>
  <c r="AB434"/>
  <c r="AB435"/>
  <c r="AB436"/>
  <c r="AB437"/>
  <c r="AB438"/>
  <c r="AB439"/>
  <c r="AB440"/>
  <c r="AB441"/>
  <c r="AB442"/>
  <c r="AB443"/>
  <c r="AB444"/>
  <c r="AB445"/>
  <c r="AB446"/>
  <c r="AB447"/>
  <c r="AB448"/>
  <c r="AB449"/>
  <c r="AB450"/>
  <c r="AB451"/>
  <c r="AB452"/>
  <c r="AB453"/>
  <c r="AB454"/>
  <c r="AB455"/>
  <c r="AB456"/>
  <c r="AB457"/>
  <c r="AB458"/>
  <c r="AB459"/>
  <c r="AB460"/>
  <c r="AB461"/>
  <c r="AB462"/>
  <c r="AB463"/>
  <c r="AB464"/>
  <c r="AB465"/>
  <c r="AB466"/>
  <c r="AB467"/>
  <c r="AB468"/>
  <c r="AB469"/>
  <c r="AB470"/>
  <c r="AB471"/>
  <c r="AB472"/>
  <c r="AB473"/>
  <c r="AB474"/>
  <c r="AB475"/>
  <c r="AB476"/>
  <c r="AB477"/>
  <c r="AB478"/>
  <c r="AB479"/>
  <c r="AB480"/>
  <c r="AB481"/>
  <c r="AB482"/>
  <c r="AB483"/>
  <c r="AB484"/>
  <c r="AB485"/>
  <c r="AB486"/>
  <c r="AB487"/>
  <c r="AB488"/>
  <c r="AB489"/>
  <c r="AB490"/>
  <c r="AB491"/>
  <c r="AB492"/>
  <c r="AB493"/>
  <c r="AB494"/>
  <c r="AB495"/>
  <c r="AB496"/>
  <c r="AB497"/>
  <c r="AB498"/>
  <c r="AB499"/>
  <c r="AB500"/>
  <c r="AB501"/>
  <c r="AB502"/>
  <c r="AB503"/>
  <c r="AB504"/>
  <c r="AB505"/>
  <c r="AB506"/>
  <c r="AB507"/>
  <c r="AB508"/>
  <c r="AB509"/>
  <c r="AB510"/>
  <c r="AB511"/>
  <c r="AB512"/>
  <c r="AB513"/>
  <c r="AB514"/>
  <c r="AB515"/>
  <c r="AB516"/>
  <c r="AB517"/>
  <c r="AB518"/>
  <c r="AB519"/>
  <c r="AB520"/>
  <c r="AB521"/>
  <c r="AB522"/>
  <c r="AB523"/>
  <c r="AB524"/>
  <c r="AB525"/>
  <c r="AB526"/>
  <c r="AB527"/>
  <c r="AB528"/>
  <c r="AB529"/>
  <c r="AB530"/>
  <c r="AB531"/>
  <c r="AB532"/>
  <c r="AB533"/>
  <c r="AB534"/>
  <c r="AB535"/>
  <c r="AB536"/>
  <c r="AB537"/>
  <c r="AB538"/>
  <c r="AB539"/>
  <c r="AB540"/>
  <c r="AB541"/>
  <c r="AB542"/>
  <c r="AB543"/>
  <c r="AB544"/>
  <c r="AB545"/>
  <c r="AB546"/>
  <c r="AB547"/>
  <c r="AB548"/>
  <c r="AB549"/>
  <c r="AB550"/>
  <c r="AB551"/>
  <c r="AB552"/>
  <c r="AB553"/>
  <c r="AB554"/>
  <c r="AB555"/>
  <c r="AB556"/>
  <c r="AB557"/>
  <c r="AB558"/>
  <c r="AB559"/>
  <c r="AB560"/>
  <c r="AB561"/>
  <c r="AB562"/>
  <c r="AB563"/>
  <c r="AB564"/>
  <c r="AB565"/>
  <c r="AB566"/>
  <c r="AB567"/>
  <c r="AB568"/>
  <c r="AB569"/>
  <c r="AB570"/>
  <c r="AB571"/>
  <c r="AB572"/>
  <c r="AB573"/>
  <c r="AB574"/>
  <c r="AB575"/>
  <c r="AB576"/>
  <c r="AB577"/>
  <c r="AB578"/>
  <c r="AB579"/>
  <c r="AB580"/>
  <c r="AB581"/>
  <c r="AB582"/>
  <c r="AB583"/>
  <c r="AB584"/>
  <c r="AB585"/>
  <c r="AB586"/>
  <c r="AB587"/>
  <c r="AB588"/>
  <c r="AB589"/>
  <c r="AB590"/>
  <c r="AB591"/>
  <c r="AB2"/>
  <c r="T551" i="2"/>
  <c r="AL570"/>
  <c r="AM570"/>
  <c r="AN570"/>
  <c r="AP570"/>
  <c r="AR570"/>
  <c r="AT570"/>
  <c r="AV570"/>
  <c r="AL571"/>
  <c r="AM571"/>
  <c r="AN571"/>
  <c r="AP571"/>
  <c r="AR571"/>
  <c r="AT571"/>
  <c r="AV571"/>
  <c r="AL572"/>
  <c r="AM572"/>
  <c r="AN572"/>
  <c r="AP572"/>
  <c r="AR572"/>
  <c r="AT572"/>
  <c r="AV572"/>
  <c r="AL573"/>
  <c r="AM573"/>
  <c r="AN573"/>
  <c r="AP573"/>
  <c r="AR573"/>
  <c r="AT573"/>
  <c r="AV573"/>
  <c r="AL574"/>
  <c r="AM574"/>
  <c r="AN574"/>
  <c r="AP574"/>
  <c r="AR574"/>
  <c r="AT574"/>
  <c r="AV574"/>
  <c r="AL575"/>
  <c r="AM575"/>
  <c r="AN575"/>
  <c r="AP575"/>
  <c r="AR575"/>
  <c r="AT575"/>
  <c r="AV575"/>
  <c r="AL576"/>
  <c r="AM576"/>
  <c r="AN576"/>
  <c r="AP576"/>
  <c r="AR576"/>
  <c r="AT576"/>
  <c r="AV576"/>
  <c r="AL577"/>
  <c r="AM577"/>
  <c r="AN577"/>
  <c r="AP577"/>
  <c r="AR577"/>
  <c r="AT577"/>
  <c r="AV577"/>
  <c r="AL578"/>
  <c r="AM578"/>
  <c r="AN578"/>
  <c r="AP578"/>
  <c r="AR578"/>
  <c r="AT578"/>
  <c r="AV578"/>
  <c r="AL579"/>
  <c r="AM579"/>
  <c r="AN579"/>
  <c r="AP579"/>
  <c r="AR579"/>
  <c r="AT579"/>
  <c r="AV579"/>
  <c r="AL580"/>
  <c r="AM580"/>
  <c r="AN580"/>
  <c r="AP580"/>
  <c r="AR580"/>
  <c r="AT580"/>
  <c r="AV580"/>
  <c r="AL581"/>
  <c r="AM581"/>
  <c r="AN581"/>
  <c r="AP581"/>
  <c r="AR581"/>
  <c r="AT581"/>
  <c r="AV581"/>
  <c r="AL582"/>
  <c r="AM582"/>
  <c r="AN582"/>
  <c r="AP582"/>
  <c r="AR582"/>
  <c r="AT582"/>
  <c r="AV582"/>
  <c r="AL583"/>
  <c r="AM583"/>
  <c r="AN583"/>
  <c r="AP583"/>
  <c r="AR583"/>
  <c r="AT583"/>
  <c r="AV583"/>
  <c r="AL584"/>
  <c r="AM584"/>
  <c r="AN584"/>
  <c r="AP584"/>
  <c r="AR584"/>
  <c r="AT584"/>
  <c r="AV584"/>
  <c r="AL585"/>
  <c r="AM585"/>
  <c r="AN585"/>
  <c r="AP585"/>
  <c r="AR585"/>
  <c r="AT585"/>
  <c r="AV585"/>
  <c r="AL586"/>
  <c r="AM586"/>
  <c r="AN586"/>
  <c r="AP586"/>
  <c r="AR586"/>
  <c r="AT586"/>
  <c r="AV586"/>
  <c r="AL587"/>
  <c r="AM587"/>
  <c r="AN587"/>
  <c r="AP587"/>
  <c r="AR587"/>
  <c r="AT587"/>
  <c r="AV587"/>
  <c r="AL588"/>
  <c r="AM588"/>
  <c r="AN588"/>
  <c r="AP588"/>
  <c r="AR588"/>
  <c r="AT588"/>
  <c r="AV588"/>
  <c r="AL589"/>
  <c r="AM589"/>
  <c r="AN589"/>
  <c r="AP589"/>
  <c r="AR589"/>
  <c r="AT589"/>
  <c r="AV589"/>
  <c r="AL590"/>
  <c r="AM590"/>
  <c r="AN590"/>
  <c r="AP590"/>
  <c r="AR590"/>
  <c r="AT590"/>
  <c r="AV590"/>
  <c r="AL591"/>
  <c r="AM591"/>
  <c r="AN591"/>
  <c r="AP591"/>
  <c r="AR591"/>
  <c r="AT591"/>
  <c r="AV591"/>
  <c r="AL592"/>
  <c r="AM592"/>
  <c r="AN592"/>
  <c r="AP592"/>
  <c r="AR592"/>
  <c r="AT592"/>
  <c r="AV592"/>
  <c r="AI570"/>
  <c r="AI571"/>
  <c r="AI572"/>
  <c r="AI573"/>
  <c r="AI574"/>
  <c r="AI575"/>
  <c r="AI576"/>
  <c r="AI577"/>
  <c r="AI578"/>
  <c r="AI579"/>
  <c r="AI580"/>
  <c r="AI581"/>
  <c r="AI582"/>
  <c r="AI583"/>
  <c r="AI584"/>
  <c r="AI585"/>
  <c r="AI586"/>
  <c r="AI587"/>
  <c r="AI588"/>
  <c r="AI589"/>
  <c r="AI590"/>
  <c r="AI591"/>
  <c r="AI592"/>
  <c r="AG570"/>
  <c r="AG571"/>
  <c r="AG572"/>
  <c r="AG573"/>
  <c r="AG574"/>
  <c r="AG575"/>
  <c r="AG576"/>
  <c r="AG577"/>
  <c r="AG578"/>
  <c r="AG579"/>
  <c r="AG580"/>
  <c r="AG581"/>
  <c r="AG582"/>
  <c r="AG583"/>
  <c r="AG584"/>
  <c r="AG585"/>
  <c r="AG586"/>
  <c r="AG587"/>
  <c r="AG588"/>
  <c r="AG589"/>
  <c r="AG590"/>
  <c r="AG591"/>
  <c r="AG592"/>
  <c r="AE570"/>
  <c r="AE571"/>
  <c r="AE572"/>
  <c r="AE573"/>
  <c r="AE574"/>
  <c r="AE575"/>
  <c r="AE576"/>
  <c r="AE577"/>
  <c r="AE578"/>
  <c r="AE579"/>
  <c r="AE580"/>
  <c r="AE581"/>
  <c r="AE582"/>
  <c r="AE583"/>
  <c r="AE584"/>
  <c r="AE585"/>
  <c r="AE586"/>
  <c r="AE587"/>
  <c r="AE588"/>
  <c r="AE589"/>
  <c r="AE590"/>
  <c r="AE591"/>
  <c r="AE592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592"/>
  <c r="AA570"/>
  <c r="AA571"/>
  <c r="AA572"/>
  <c r="AA573"/>
  <c r="AA574"/>
  <c r="AA575"/>
  <c r="AA576"/>
  <c r="AA577"/>
  <c r="AA578"/>
  <c r="AA579"/>
  <c r="AA580"/>
  <c r="AA581"/>
  <c r="AA582"/>
  <c r="AA583"/>
  <c r="AA584"/>
  <c r="AA585"/>
  <c r="AA586"/>
  <c r="AA587"/>
  <c r="AA588"/>
  <c r="AA589"/>
  <c r="AA590"/>
  <c r="AA591"/>
  <c r="AA592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U570"/>
  <c r="U571"/>
  <c r="U572"/>
  <c r="U573"/>
  <c r="U574"/>
  <c r="U575"/>
  <c r="U576"/>
  <c r="U577"/>
  <c r="U578"/>
  <c r="U579"/>
  <c r="U580"/>
  <c r="U581"/>
  <c r="U582"/>
  <c r="U583"/>
  <c r="U584"/>
  <c r="U585"/>
  <c r="U586"/>
  <c r="U587"/>
  <c r="U588"/>
  <c r="U589"/>
  <c r="U590"/>
  <c r="U591"/>
  <c r="U592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AV4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107"/>
  <c r="AV108"/>
  <c r="AV109"/>
  <c r="AV110"/>
  <c r="AV111"/>
  <c r="AV112"/>
  <c r="AV113"/>
  <c r="AV114"/>
  <c r="AV115"/>
  <c r="AV116"/>
  <c r="AV117"/>
  <c r="AV118"/>
  <c r="AV119"/>
  <c r="AV120"/>
  <c r="AV121"/>
  <c r="AV122"/>
  <c r="AV123"/>
  <c r="AV124"/>
  <c r="AV125"/>
  <c r="AV126"/>
  <c r="AV127"/>
  <c r="AV128"/>
  <c r="AV129"/>
  <c r="AV130"/>
  <c r="AV131"/>
  <c r="AV132"/>
  <c r="AV133"/>
  <c r="AV134"/>
  <c r="AV135"/>
  <c r="AV136"/>
  <c r="AV137"/>
  <c r="AV138"/>
  <c r="AV139"/>
  <c r="AV140"/>
  <c r="AV141"/>
  <c r="AV142"/>
  <c r="AV143"/>
  <c r="AV144"/>
  <c r="AV145"/>
  <c r="AV146"/>
  <c r="AV147"/>
  <c r="AV148"/>
  <c r="AV149"/>
  <c r="AV150"/>
  <c r="AV151"/>
  <c r="AV152"/>
  <c r="AV153"/>
  <c r="AV154"/>
  <c r="AV155"/>
  <c r="AV156"/>
  <c r="AV157"/>
  <c r="AV158"/>
  <c r="AV159"/>
  <c r="AV160"/>
  <c r="AV161"/>
  <c r="AV162"/>
  <c r="AV163"/>
  <c r="AV164"/>
  <c r="AV165"/>
  <c r="AV166"/>
  <c r="AV167"/>
  <c r="AV168"/>
  <c r="AV169"/>
  <c r="AV170"/>
  <c r="AV171"/>
  <c r="AV172"/>
  <c r="AV173"/>
  <c r="AV174"/>
  <c r="AV175"/>
  <c r="AV176"/>
  <c r="AV177"/>
  <c r="AV178"/>
  <c r="AV179"/>
  <c r="AV180"/>
  <c r="AV181"/>
  <c r="AV182"/>
  <c r="AV183"/>
  <c r="AV184"/>
  <c r="AV185"/>
  <c r="AV186"/>
  <c r="AV187"/>
  <c r="AV188"/>
  <c r="AV189"/>
  <c r="AV190"/>
  <c r="AV191"/>
  <c r="AV192"/>
  <c r="AV193"/>
  <c r="AV194"/>
  <c r="AV195"/>
  <c r="AV196"/>
  <c r="AV197"/>
  <c r="AV198"/>
  <c r="AV199"/>
  <c r="AV200"/>
  <c r="AV201"/>
  <c r="AV202"/>
  <c r="AV203"/>
  <c r="AV204"/>
  <c r="AV205"/>
  <c r="AV206"/>
  <c r="AV207"/>
  <c r="AV208"/>
  <c r="AV209"/>
  <c r="AV210"/>
  <c r="AV211"/>
  <c r="AV212"/>
  <c r="AV213"/>
  <c r="AV214"/>
  <c r="AV215"/>
  <c r="AV216"/>
  <c r="AV217"/>
  <c r="AV218"/>
  <c r="AV219"/>
  <c r="AV220"/>
  <c r="AV221"/>
  <c r="AV222"/>
  <c r="AV223"/>
  <c r="AV224"/>
  <c r="AV225"/>
  <c r="AV226"/>
  <c r="AV227"/>
  <c r="AV228"/>
  <c r="AV229"/>
  <c r="AV230"/>
  <c r="AV231"/>
  <c r="AV232"/>
  <c r="AV233"/>
  <c r="AV234"/>
  <c r="AV235"/>
  <c r="AV236"/>
  <c r="AV237"/>
  <c r="AV238"/>
  <c r="AV239"/>
  <c r="AV240"/>
  <c r="AV241"/>
  <c r="AV242"/>
  <c r="AV243"/>
  <c r="AV244"/>
  <c r="AV245"/>
  <c r="AV246"/>
  <c r="AV247"/>
  <c r="AV248"/>
  <c r="AV249"/>
  <c r="AV250"/>
  <c r="AV251"/>
  <c r="AV252"/>
  <c r="AV253"/>
  <c r="AV254"/>
  <c r="AV255"/>
  <c r="AV256"/>
  <c r="AV257"/>
  <c r="AV258"/>
  <c r="AV259"/>
  <c r="AV260"/>
  <c r="AV261"/>
  <c r="AV262"/>
  <c r="AV263"/>
  <c r="AV264"/>
  <c r="AV265"/>
  <c r="AV266"/>
  <c r="AV267"/>
  <c r="AV268"/>
  <c r="AV269"/>
  <c r="AV270"/>
  <c r="AV271"/>
  <c r="AV272"/>
  <c r="AV273"/>
  <c r="AV274"/>
  <c r="AV275"/>
  <c r="AV276"/>
  <c r="AV277"/>
  <c r="AV278"/>
  <c r="AV279"/>
  <c r="AV280"/>
  <c r="AV281"/>
  <c r="AV282"/>
  <c r="AV283"/>
  <c r="AV284"/>
  <c r="AV285"/>
  <c r="AV286"/>
  <c r="AV287"/>
  <c r="AV288"/>
  <c r="AV289"/>
  <c r="AV290"/>
  <c r="AV291"/>
  <c r="AV292"/>
  <c r="AV293"/>
  <c r="AV294"/>
  <c r="AV295"/>
  <c r="AV296"/>
  <c r="AV297"/>
  <c r="AV298"/>
  <c r="AV299"/>
  <c r="AV300"/>
  <c r="AV301"/>
  <c r="AV302"/>
  <c r="AV303"/>
  <c r="AV304"/>
  <c r="AV305"/>
  <c r="AV306"/>
  <c r="AV307"/>
  <c r="AV308"/>
  <c r="AV309"/>
  <c r="AV310"/>
  <c r="AV311"/>
  <c r="AV312"/>
  <c r="AV313"/>
  <c r="AV314"/>
  <c r="AV315"/>
  <c r="AV316"/>
  <c r="AV317"/>
  <c r="AV318"/>
  <c r="AV319"/>
  <c r="AV320"/>
  <c r="AV321"/>
  <c r="AV322"/>
  <c r="AV323"/>
  <c r="AV324"/>
  <c r="AV325"/>
  <c r="AV326"/>
  <c r="AV327"/>
  <c r="AV328"/>
  <c r="AV329"/>
  <c r="AV330"/>
  <c r="AV331"/>
  <c r="AV332"/>
  <c r="AV333"/>
  <c r="AV334"/>
  <c r="AV335"/>
  <c r="AV336"/>
  <c r="AV337"/>
  <c r="AV338"/>
  <c r="AV339"/>
  <c r="AV340"/>
  <c r="AV341"/>
  <c r="AV342"/>
  <c r="AV343"/>
  <c r="AV344"/>
  <c r="AV345"/>
  <c r="AV346"/>
  <c r="AV347"/>
  <c r="AV348"/>
  <c r="AV349"/>
  <c r="AV350"/>
  <c r="AV351"/>
  <c r="AV352"/>
  <c r="AV353"/>
  <c r="AV354"/>
  <c r="AV355"/>
  <c r="AV356"/>
  <c r="AV357"/>
  <c r="AV358"/>
  <c r="AV359"/>
  <c r="AV360"/>
  <c r="AV361"/>
  <c r="AV362"/>
  <c r="AV363"/>
  <c r="AV364"/>
  <c r="AV365"/>
  <c r="AV366"/>
  <c r="AV367"/>
  <c r="AV368"/>
  <c r="AV369"/>
  <c r="AV370"/>
  <c r="AV371"/>
  <c r="AV372"/>
  <c r="AV373"/>
  <c r="AV374"/>
  <c r="AV375"/>
  <c r="AV376"/>
  <c r="AV377"/>
  <c r="AV378"/>
  <c r="AV379"/>
  <c r="AV380"/>
  <c r="AV381"/>
  <c r="AV382"/>
  <c r="AV383"/>
  <c r="AV384"/>
  <c r="AV385"/>
  <c r="AV386"/>
  <c r="AV387"/>
  <c r="AV388"/>
  <c r="AV389"/>
  <c r="AV390"/>
  <c r="AV391"/>
  <c r="AV392"/>
  <c r="AV393"/>
  <c r="AV394"/>
  <c r="AV395"/>
  <c r="AV396"/>
  <c r="AV397"/>
  <c r="AV398"/>
  <c r="AV399"/>
  <c r="AV400"/>
  <c r="AV401"/>
  <c r="AV402"/>
  <c r="AV403"/>
  <c r="AV404"/>
  <c r="AV405"/>
  <c r="AV406"/>
  <c r="AV407"/>
  <c r="AV408"/>
  <c r="AV409"/>
  <c r="AV410"/>
  <c r="AV411"/>
  <c r="AV412"/>
  <c r="AV413"/>
  <c r="AV414"/>
  <c r="AV415"/>
  <c r="AV416"/>
  <c r="AV417"/>
  <c r="AV418"/>
  <c r="AV419"/>
  <c r="AV420"/>
  <c r="AV421"/>
  <c r="AV422"/>
  <c r="AV423"/>
  <c r="AV424"/>
  <c r="AV425"/>
  <c r="AV426"/>
  <c r="AV427"/>
  <c r="AV428"/>
  <c r="AV429"/>
  <c r="AV430"/>
  <c r="AV431"/>
  <c r="AV432"/>
  <c r="AV433"/>
  <c r="AV434"/>
  <c r="AV435"/>
  <c r="AV436"/>
  <c r="AV437"/>
  <c r="AV438"/>
  <c r="AV439"/>
  <c r="AV440"/>
  <c r="AV441"/>
  <c r="AV442"/>
  <c r="AV443"/>
  <c r="AV444"/>
  <c r="AV445"/>
  <c r="AV446"/>
  <c r="AV447"/>
  <c r="AV448"/>
  <c r="AV449"/>
  <c r="AV450"/>
  <c r="AV451"/>
  <c r="AV452"/>
  <c r="AV453"/>
  <c r="AV454"/>
  <c r="AV455"/>
  <c r="AV456"/>
  <c r="AV457"/>
  <c r="AV458"/>
  <c r="AV459"/>
  <c r="AV460"/>
  <c r="AV461"/>
  <c r="AV462"/>
  <c r="AV463"/>
  <c r="AV464"/>
  <c r="AV465"/>
  <c r="AV466"/>
  <c r="AV467"/>
  <c r="AV468"/>
  <c r="AV469"/>
  <c r="AV470"/>
  <c r="AV471"/>
  <c r="AV472"/>
  <c r="AV473"/>
  <c r="AV474"/>
  <c r="AV475"/>
  <c r="AV476"/>
  <c r="AV477"/>
  <c r="AV478"/>
  <c r="AV479"/>
  <c r="AV480"/>
  <c r="AV481"/>
  <c r="AV482"/>
  <c r="AV483"/>
  <c r="AV484"/>
  <c r="AV485"/>
  <c r="AV486"/>
  <c r="AV487"/>
  <c r="AV488"/>
  <c r="AV489"/>
  <c r="AV490"/>
  <c r="AV491"/>
  <c r="AV492"/>
  <c r="AV493"/>
  <c r="AV494"/>
  <c r="AV495"/>
  <c r="AV496"/>
  <c r="AV497"/>
  <c r="AV498"/>
  <c r="AV499"/>
  <c r="AV500"/>
  <c r="AV501"/>
  <c r="AV502"/>
  <c r="AV503"/>
  <c r="AV504"/>
  <c r="AV505"/>
  <c r="AV506"/>
  <c r="AV507"/>
  <c r="AV508"/>
  <c r="AV509"/>
  <c r="AV510"/>
  <c r="AV511"/>
  <c r="AV512"/>
  <c r="AV513"/>
  <c r="AV514"/>
  <c r="AV515"/>
  <c r="AV516"/>
  <c r="AV517"/>
  <c r="AV518"/>
  <c r="AV519"/>
  <c r="AV520"/>
  <c r="AV521"/>
  <c r="AV522"/>
  <c r="AV523"/>
  <c r="AV524"/>
  <c r="AV525"/>
  <c r="AV526"/>
  <c r="AV527"/>
  <c r="AV528"/>
  <c r="AV529"/>
  <c r="AV530"/>
  <c r="AV531"/>
  <c r="AV532"/>
  <c r="AV533"/>
  <c r="AV534"/>
  <c r="AV535"/>
  <c r="AV536"/>
  <c r="AV537"/>
  <c r="AV538"/>
  <c r="AV539"/>
  <c r="AV540"/>
  <c r="AV541"/>
  <c r="AV542"/>
  <c r="AV543"/>
  <c r="AV544"/>
  <c r="AV545"/>
  <c r="AV546"/>
  <c r="AV547"/>
  <c r="AV548"/>
  <c r="AV549"/>
  <c r="AV550"/>
  <c r="AV551"/>
  <c r="AV552"/>
  <c r="AV553"/>
  <c r="AV554"/>
  <c r="AV555"/>
  <c r="AV556"/>
  <c r="AV557"/>
  <c r="AV558"/>
  <c r="AV559"/>
  <c r="AV560"/>
  <c r="AV561"/>
  <c r="AV562"/>
  <c r="AV563"/>
  <c r="AV564"/>
  <c r="AV565"/>
  <c r="AV566"/>
  <c r="AV567"/>
  <c r="AV568"/>
  <c r="AV569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6"/>
  <c r="AT117"/>
  <c r="AT118"/>
  <c r="AT119"/>
  <c r="AT120"/>
  <c r="AT121"/>
  <c r="AT122"/>
  <c r="AT123"/>
  <c r="AT124"/>
  <c r="AT125"/>
  <c r="AT126"/>
  <c r="AT127"/>
  <c r="AT128"/>
  <c r="AT129"/>
  <c r="AT130"/>
  <c r="AT131"/>
  <c r="AT132"/>
  <c r="AT133"/>
  <c r="AT134"/>
  <c r="AT135"/>
  <c r="AT136"/>
  <c r="AT137"/>
  <c r="AT138"/>
  <c r="AT139"/>
  <c r="AT140"/>
  <c r="AT141"/>
  <c r="AT142"/>
  <c r="AT143"/>
  <c r="AT144"/>
  <c r="AT145"/>
  <c r="AT146"/>
  <c r="AT147"/>
  <c r="AT148"/>
  <c r="AT149"/>
  <c r="AT150"/>
  <c r="AT151"/>
  <c r="AT152"/>
  <c r="AT153"/>
  <c r="AT154"/>
  <c r="AT155"/>
  <c r="AT156"/>
  <c r="AT157"/>
  <c r="AT158"/>
  <c r="AT159"/>
  <c r="AT160"/>
  <c r="AT161"/>
  <c r="AT162"/>
  <c r="AT163"/>
  <c r="AT164"/>
  <c r="AT165"/>
  <c r="AT166"/>
  <c r="AT167"/>
  <c r="AT168"/>
  <c r="AT169"/>
  <c r="AT170"/>
  <c r="AT171"/>
  <c r="AT172"/>
  <c r="AT173"/>
  <c r="AT174"/>
  <c r="AT175"/>
  <c r="AT176"/>
  <c r="AT177"/>
  <c r="AT178"/>
  <c r="AT179"/>
  <c r="AT180"/>
  <c r="AT181"/>
  <c r="AT182"/>
  <c r="AT183"/>
  <c r="AT184"/>
  <c r="AT185"/>
  <c r="AT186"/>
  <c r="AT187"/>
  <c r="AT188"/>
  <c r="AT189"/>
  <c r="AT190"/>
  <c r="AT191"/>
  <c r="AT192"/>
  <c r="AT193"/>
  <c r="AT194"/>
  <c r="AT195"/>
  <c r="AT196"/>
  <c r="AT197"/>
  <c r="AT198"/>
  <c r="AT199"/>
  <c r="AT200"/>
  <c r="AT201"/>
  <c r="AT202"/>
  <c r="AT203"/>
  <c r="AT204"/>
  <c r="AT205"/>
  <c r="AT206"/>
  <c r="AT207"/>
  <c r="AT208"/>
  <c r="AT209"/>
  <c r="AT210"/>
  <c r="AT211"/>
  <c r="AT212"/>
  <c r="AT213"/>
  <c r="AT214"/>
  <c r="AT215"/>
  <c r="AT216"/>
  <c r="AT217"/>
  <c r="AT218"/>
  <c r="AT219"/>
  <c r="AT220"/>
  <c r="AT221"/>
  <c r="AT222"/>
  <c r="AT223"/>
  <c r="AT224"/>
  <c r="AT225"/>
  <c r="AT226"/>
  <c r="AT227"/>
  <c r="AT228"/>
  <c r="AT229"/>
  <c r="AT230"/>
  <c r="AT231"/>
  <c r="AT232"/>
  <c r="AT233"/>
  <c r="AT234"/>
  <c r="AT235"/>
  <c r="AT236"/>
  <c r="AT237"/>
  <c r="AT238"/>
  <c r="AT239"/>
  <c r="AT240"/>
  <c r="AT241"/>
  <c r="AT242"/>
  <c r="AT243"/>
  <c r="AT244"/>
  <c r="AT245"/>
  <c r="AT246"/>
  <c r="AT247"/>
  <c r="AT248"/>
  <c r="AT249"/>
  <c r="AT250"/>
  <c r="AT251"/>
  <c r="AT252"/>
  <c r="AT253"/>
  <c r="AT254"/>
  <c r="AT255"/>
  <c r="AT256"/>
  <c r="AT257"/>
  <c r="AT258"/>
  <c r="AT259"/>
  <c r="AT260"/>
  <c r="AT261"/>
  <c r="AT262"/>
  <c r="AT263"/>
  <c r="AT264"/>
  <c r="AT265"/>
  <c r="AT266"/>
  <c r="AT267"/>
  <c r="AT268"/>
  <c r="AT269"/>
  <c r="AT270"/>
  <c r="AT271"/>
  <c r="AT272"/>
  <c r="AT273"/>
  <c r="AT274"/>
  <c r="AT275"/>
  <c r="AT276"/>
  <c r="AT277"/>
  <c r="AT278"/>
  <c r="AT279"/>
  <c r="AT280"/>
  <c r="AT281"/>
  <c r="AT282"/>
  <c r="AT283"/>
  <c r="AT284"/>
  <c r="AT285"/>
  <c r="AT286"/>
  <c r="AT287"/>
  <c r="AT288"/>
  <c r="AT289"/>
  <c r="AT290"/>
  <c r="AT291"/>
  <c r="AT292"/>
  <c r="AT293"/>
  <c r="AT294"/>
  <c r="AT295"/>
  <c r="AT296"/>
  <c r="AT297"/>
  <c r="AT298"/>
  <c r="AT299"/>
  <c r="AT300"/>
  <c r="AT301"/>
  <c r="AT302"/>
  <c r="AT303"/>
  <c r="AT304"/>
  <c r="AT305"/>
  <c r="AT306"/>
  <c r="AT307"/>
  <c r="AT308"/>
  <c r="AT309"/>
  <c r="AT310"/>
  <c r="AT311"/>
  <c r="AT312"/>
  <c r="AT313"/>
  <c r="AT314"/>
  <c r="AT315"/>
  <c r="AT316"/>
  <c r="AT317"/>
  <c r="AT318"/>
  <c r="AT319"/>
  <c r="AT320"/>
  <c r="AT321"/>
  <c r="AT322"/>
  <c r="AT323"/>
  <c r="AT324"/>
  <c r="AT325"/>
  <c r="AT326"/>
  <c r="AT327"/>
  <c r="AT328"/>
  <c r="AT329"/>
  <c r="AT330"/>
  <c r="AT331"/>
  <c r="AT332"/>
  <c r="AT333"/>
  <c r="AT334"/>
  <c r="AT335"/>
  <c r="AT336"/>
  <c r="AT337"/>
  <c r="AT338"/>
  <c r="AT339"/>
  <c r="AT340"/>
  <c r="AT341"/>
  <c r="AT342"/>
  <c r="AT343"/>
  <c r="AT344"/>
  <c r="AT345"/>
  <c r="AT346"/>
  <c r="AT347"/>
  <c r="AT348"/>
  <c r="AT349"/>
  <c r="AT350"/>
  <c r="AT351"/>
  <c r="AT352"/>
  <c r="AT353"/>
  <c r="AT354"/>
  <c r="AT355"/>
  <c r="AT356"/>
  <c r="AT357"/>
  <c r="AT358"/>
  <c r="AT359"/>
  <c r="AT360"/>
  <c r="AT361"/>
  <c r="AT362"/>
  <c r="AT363"/>
  <c r="AT364"/>
  <c r="AT365"/>
  <c r="AT366"/>
  <c r="AT367"/>
  <c r="AT368"/>
  <c r="AT369"/>
  <c r="AT370"/>
  <c r="AT371"/>
  <c r="AT372"/>
  <c r="AT373"/>
  <c r="AT374"/>
  <c r="AT375"/>
  <c r="AT376"/>
  <c r="AT377"/>
  <c r="AT378"/>
  <c r="AT379"/>
  <c r="AT380"/>
  <c r="AT381"/>
  <c r="AT382"/>
  <c r="AT383"/>
  <c r="AT384"/>
  <c r="AT385"/>
  <c r="AT386"/>
  <c r="AT387"/>
  <c r="AT388"/>
  <c r="AT389"/>
  <c r="AT390"/>
  <c r="AT391"/>
  <c r="AT392"/>
  <c r="AT393"/>
  <c r="AT394"/>
  <c r="AT395"/>
  <c r="AT396"/>
  <c r="AT397"/>
  <c r="AT398"/>
  <c r="AT399"/>
  <c r="AT400"/>
  <c r="AT401"/>
  <c r="AT402"/>
  <c r="AT403"/>
  <c r="AT404"/>
  <c r="AT405"/>
  <c r="AT406"/>
  <c r="AT407"/>
  <c r="AT408"/>
  <c r="AT409"/>
  <c r="AT410"/>
  <c r="AT411"/>
  <c r="AT412"/>
  <c r="AT413"/>
  <c r="AT414"/>
  <c r="AT415"/>
  <c r="AT416"/>
  <c r="AT417"/>
  <c r="AT418"/>
  <c r="AT419"/>
  <c r="AT420"/>
  <c r="AT421"/>
  <c r="AT422"/>
  <c r="AT423"/>
  <c r="AT424"/>
  <c r="AT425"/>
  <c r="AT426"/>
  <c r="AT427"/>
  <c r="AT428"/>
  <c r="AT429"/>
  <c r="AT430"/>
  <c r="AT431"/>
  <c r="AT432"/>
  <c r="AT433"/>
  <c r="AT434"/>
  <c r="AT435"/>
  <c r="AT436"/>
  <c r="AT437"/>
  <c r="AT438"/>
  <c r="AT439"/>
  <c r="AT440"/>
  <c r="AT441"/>
  <c r="AT442"/>
  <c r="AT443"/>
  <c r="AT444"/>
  <c r="AT445"/>
  <c r="AT446"/>
  <c r="AT447"/>
  <c r="AT448"/>
  <c r="AT449"/>
  <c r="AT450"/>
  <c r="AT451"/>
  <c r="AT452"/>
  <c r="AT453"/>
  <c r="AT454"/>
  <c r="AT455"/>
  <c r="AT456"/>
  <c r="AT457"/>
  <c r="AT458"/>
  <c r="AT459"/>
  <c r="AT460"/>
  <c r="AT461"/>
  <c r="AT462"/>
  <c r="AT463"/>
  <c r="AT464"/>
  <c r="AT465"/>
  <c r="AT466"/>
  <c r="AT467"/>
  <c r="AT468"/>
  <c r="AT469"/>
  <c r="AT470"/>
  <c r="AT471"/>
  <c r="AT472"/>
  <c r="AT473"/>
  <c r="AT474"/>
  <c r="AT475"/>
  <c r="AT476"/>
  <c r="AT477"/>
  <c r="AT478"/>
  <c r="AT479"/>
  <c r="AT480"/>
  <c r="AT481"/>
  <c r="AT482"/>
  <c r="AT483"/>
  <c r="AT484"/>
  <c r="AT485"/>
  <c r="AT486"/>
  <c r="AT487"/>
  <c r="AT488"/>
  <c r="AT489"/>
  <c r="AT490"/>
  <c r="AT491"/>
  <c r="AT492"/>
  <c r="AT493"/>
  <c r="AT494"/>
  <c r="AT495"/>
  <c r="AT496"/>
  <c r="AT497"/>
  <c r="AT498"/>
  <c r="AT499"/>
  <c r="AT500"/>
  <c r="AT501"/>
  <c r="AT502"/>
  <c r="AT503"/>
  <c r="AT504"/>
  <c r="AT505"/>
  <c r="AT506"/>
  <c r="AT507"/>
  <c r="AT508"/>
  <c r="AT509"/>
  <c r="AT510"/>
  <c r="AT511"/>
  <c r="AT512"/>
  <c r="AT513"/>
  <c r="AT514"/>
  <c r="AT515"/>
  <c r="AT516"/>
  <c r="AT517"/>
  <c r="AT518"/>
  <c r="AT519"/>
  <c r="AT520"/>
  <c r="AT521"/>
  <c r="AT522"/>
  <c r="AT523"/>
  <c r="AT524"/>
  <c r="AT525"/>
  <c r="AT526"/>
  <c r="AT527"/>
  <c r="AT528"/>
  <c r="AT529"/>
  <c r="AT530"/>
  <c r="AT531"/>
  <c r="AT532"/>
  <c r="AT533"/>
  <c r="AT534"/>
  <c r="AT535"/>
  <c r="AT536"/>
  <c r="AT537"/>
  <c r="AT538"/>
  <c r="AT539"/>
  <c r="AT540"/>
  <c r="AT541"/>
  <c r="AT542"/>
  <c r="AT543"/>
  <c r="AT544"/>
  <c r="AT545"/>
  <c r="AT546"/>
  <c r="AT547"/>
  <c r="AT548"/>
  <c r="AT549"/>
  <c r="AT550"/>
  <c r="AT551"/>
  <c r="AT552"/>
  <c r="AT553"/>
  <c r="AT554"/>
  <c r="AT555"/>
  <c r="AT556"/>
  <c r="AT557"/>
  <c r="AT558"/>
  <c r="AT559"/>
  <c r="AT560"/>
  <c r="AT561"/>
  <c r="AT562"/>
  <c r="AT563"/>
  <c r="AT564"/>
  <c r="AT565"/>
  <c r="AT566"/>
  <c r="AT567"/>
  <c r="AT568"/>
  <c r="AT569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R113"/>
  <c r="AR114"/>
  <c r="AR115"/>
  <c r="AR116"/>
  <c r="AR117"/>
  <c r="AR118"/>
  <c r="AR119"/>
  <c r="AR120"/>
  <c r="AR121"/>
  <c r="AR122"/>
  <c r="AR123"/>
  <c r="AR124"/>
  <c r="AR125"/>
  <c r="AR126"/>
  <c r="AR127"/>
  <c r="AR128"/>
  <c r="AR129"/>
  <c r="AR130"/>
  <c r="AR131"/>
  <c r="AR132"/>
  <c r="AR133"/>
  <c r="AR134"/>
  <c r="AR135"/>
  <c r="AR136"/>
  <c r="AR137"/>
  <c r="AR138"/>
  <c r="AR139"/>
  <c r="AR140"/>
  <c r="AR141"/>
  <c r="AR142"/>
  <c r="AR143"/>
  <c r="AR144"/>
  <c r="AR145"/>
  <c r="AR146"/>
  <c r="AR147"/>
  <c r="AR148"/>
  <c r="AR149"/>
  <c r="AR150"/>
  <c r="AR151"/>
  <c r="AR152"/>
  <c r="AR153"/>
  <c r="AR154"/>
  <c r="AR155"/>
  <c r="AR156"/>
  <c r="AR157"/>
  <c r="AR158"/>
  <c r="AR159"/>
  <c r="AR160"/>
  <c r="AR161"/>
  <c r="AR162"/>
  <c r="AR163"/>
  <c r="AR164"/>
  <c r="AR165"/>
  <c r="AR166"/>
  <c r="AR167"/>
  <c r="AR168"/>
  <c r="AR169"/>
  <c r="AR170"/>
  <c r="AR171"/>
  <c r="AR172"/>
  <c r="AR173"/>
  <c r="AR174"/>
  <c r="AR175"/>
  <c r="AR176"/>
  <c r="AR177"/>
  <c r="AR178"/>
  <c r="AR179"/>
  <c r="AR180"/>
  <c r="AR181"/>
  <c r="AR182"/>
  <c r="AR183"/>
  <c r="AR184"/>
  <c r="AR185"/>
  <c r="AR186"/>
  <c r="AR187"/>
  <c r="AR188"/>
  <c r="AR189"/>
  <c r="AR190"/>
  <c r="AR191"/>
  <c r="AR192"/>
  <c r="AR193"/>
  <c r="AR194"/>
  <c r="AR195"/>
  <c r="AR196"/>
  <c r="AR197"/>
  <c r="AR198"/>
  <c r="AR199"/>
  <c r="AR200"/>
  <c r="AR201"/>
  <c r="AR202"/>
  <c r="AR203"/>
  <c r="AR204"/>
  <c r="AR205"/>
  <c r="AR206"/>
  <c r="AR207"/>
  <c r="AR208"/>
  <c r="AR209"/>
  <c r="AR210"/>
  <c r="AR211"/>
  <c r="AR212"/>
  <c r="AR213"/>
  <c r="AR214"/>
  <c r="AR215"/>
  <c r="AR216"/>
  <c r="AR217"/>
  <c r="AR218"/>
  <c r="AR219"/>
  <c r="AR220"/>
  <c r="AR221"/>
  <c r="AR222"/>
  <c r="AR223"/>
  <c r="AR224"/>
  <c r="AR225"/>
  <c r="AR226"/>
  <c r="AR227"/>
  <c r="AR228"/>
  <c r="AR229"/>
  <c r="AR230"/>
  <c r="AR231"/>
  <c r="AR232"/>
  <c r="AR233"/>
  <c r="AR234"/>
  <c r="AR235"/>
  <c r="AR236"/>
  <c r="AR237"/>
  <c r="AR238"/>
  <c r="AR239"/>
  <c r="AR240"/>
  <c r="AR241"/>
  <c r="AR242"/>
  <c r="AR243"/>
  <c r="AR244"/>
  <c r="AR245"/>
  <c r="AR246"/>
  <c r="AR247"/>
  <c r="AR248"/>
  <c r="AR249"/>
  <c r="AR250"/>
  <c r="AR251"/>
  <c r="AR252"/>
  <c r="AR253"/>
  <c r="AR254"/>
  <c r="AR255"/>
  <c r="AR256"/>
  <c r="AR257"/>
  <c r="AR258"/>
  <c r="AR259"/>
  <c r="AR260"/>
  <c r="AR261"/>
  <c r="AR262"/>
  <c r="AR263"/>
  <c r="AR264"/>
  <c r="AR265"/>
  <c r="AR266"/>
  <c r="AR267"/>
  <c r="AR268"/>
  <c r="AR269"/>
  <c r="AR270"/>
  <c r="AR271"/>
  <c r="AR272"/>
  <c r="AR273"/>
  <c r="AR274"/>
  <c r="AR275"/>
  <c r="AR276"/>
  <c r="AR277"/>
  <c r="AR278"/>
  <c r="AR279"/>
  <c r="AR280"/>
  <c r="AR281"/>
  <c r="AR282"/>
  <c r="AR283"/>
  <c r="AR284"/>
  <c r="AR285"/>
  <c r="AR286"/>
  <c r="AR287"/>
  <c r="AR288"/>
  <c r="AR289"/>
  <c r="AR290"/>
  <c r="AR291"/>
  <c r="AR292"/>
  <c r="AR293"/>
  <c r="AR294"/>
  <c r="AR295"/>
  <c r="AR296"/>
  <c r="AR297"/>
  <c r="AR298"/>
  <c r="AR299"/>
  <c r="AR300"/>
  <c r="AR301"/>
  <c r="AR302"/>
  <c r="AR303"/>
  <c r="AR304"/>
  <c r="AR305"/>
  <c r="AR306"/>
  <c r="AR307"/>
  <c r="AR308"/>
  <c r="AR309"/>
  <c r="AR310"/>
  <c r="AR311"/>
  <c r="AR312"/>
  <c r="AR313"/>
  <c r="AR314"/>
  <c r="AR315"/>
  <c r="AR316"/>
  <c r="AR317"/>
  <c r="AR318"/>
  <c r="AR319"/>
  <c r="AR320"/>
  <c r="AR321"/>
  <c r="AR322"/>
  <c r="AR323"/>
  <c r="AR324"/>
  <c r="AR325"/>
  <c r="AR326"/>
  <c r="AR327"/>
  <c r="AR328"/>
  <c r="AR329"/>
  <c r="AR330"/>
  <c r="AR331"/>
  <c r="AR332"/>
  <c r="AR333"/>
  <c r="AR334"/>
  <c r="AR335"/>
  <c r="AR336"/>
  <c r="AR337"/>
  <c r="AR338"/>
  <c r="AR339"/>
  <c r="AR340"/>
  <c r="AR341"/>
  <c r="AR342"/>
  <c r="AR343"/>
  <c r="AR344"/>
  <c r="AR345"/>
  <c r="AR346"/>
  <c r="AR347"/>
  <c r="AR348"/>
  <c r="AR349"/>
  <c r="AR350"/>
  <c r="AR351"/>
  <c r="AR352"/>
  <c r="AR353"/>
  <c r="AR354"/>
  <c r="AR355"/>
  <c r="AR356"/>
  <c r="AR357"/>
  <c r="AR358"/>
  <c r="AR359"/>
  <c r="AR360"/>
  <c r="AR361"/>
  <c r="AR362"/>
  <c r="AR363"/>
  <c r="AR364"/>
  <c r="AR365"/>
  <c r="AR366"/>
  <c r="AR367"/>
  <c r="AR368"/>
  <c r="AR369"/>
  <c r="AR370"/>
  <c r="AR371"/>
  <c r="AR372"/>
  <c r="AR373"/>
  <c r="AR374"/>
  <c r="AR375"/>
  <c r="AR376"/>
  <c r="AR377"/>
  <c r="AR378"/>
  <c r="AR379"/>
  <c r="AR380"/>
  <c r="AR381"/>
  <c r="AR382"/>
  <c r="AR383"/>
  <c r="AR384"/>
  <c r="AR385"/>
  <c r="AR386"/>
  <c r="AR387"/>
  <c r="AR388"/>
  <c r="AR389"/>
  <c r="AR390"/>
  <c r="AR391"/>
  <c r="AR392"/>
  <c r="AR393"/>
  <c r="AR394"/>
  <c r="AR395"/>
  <c r="AR396"/>
  <c r="AR397"/>
  <c r="AR398"/>
  <c r="AR399"/>
  <c r="AR400"/>
  <c r="AR401"/>
  <c r="AR402"/>
  <c r="AR403"/>
  <c r="AR404"/>
  <c r="AR405"/>
  <c r="AR406"/>
  <c r="AR407"/>
  <c r="AR408"/>
  <c r="AR409"/>
  <c r="AR410"/>
  <c r="AR411"/>
  <c r="AR412"/>
  <c r="AR413"/>
  <c r="AR414"/>
  <c r="AR415"/>
  <c r="AR416"/>
  <c r="AR417"/>
  <c r="AR418"/>
  <c r="AR419"/>
  <c r="AR420"/>
  <c r="AR421"/>
  <c r="AR422"/>
  <c r="AR423"/>
  <c r="AR424"/>
  <c r="AR425"/>
  <c r="AR426"/>
  <c r="AR427"/>
  <c r="AR428"/>
  <c r="AR429"/>
  <c r="AR430"/>
  <c r="AR431"/>
  <c r="AR432"/>
  <c r="AR433"/>
  <c r="AR434"/>
  <c r="AR435"/>
  <c r="AR436"/>
  <c r="AR437"/>
  <c r="AR438"/>
  <c r="AR439"/>
  <c r="AR440"/>
  <c r="AR441"/>
  <c r="AR442"/>
  <c r="AR443"/>
  <c r="AR444"/>
  <c r="AR445"/>
  <c r="AR446"/>
  <c r="AR447"/>
  <c r="AR448"/>
  <c r="AR449"/>
  <c r="AR450"/>
  <c r="AR451"/>
  <c r="AR452"/>
  <c r="AR453"/>
  <c r="AR454"/>
  <c r="AR455"/>
  <c r="AR456"/>
  <c r="AR457"/>
  <c r="AR458"/>
  <c r="AR459"/>
  <c r="AR460"/>
  <c r="AR461"/>
  <c r="AR462"/>
  <c r="AR463"/>
  <c r="AR464"/>
  <c r="AR465"/>
  <c r="AR466"/>
  <c r="AR467"/>
  <c r="AR468"/>
  <c r="AR469"/>
  <c r="AR470"/>
  <c r="AR471"/>
  <c r="AR472"/>
  <c r="AR473"/>
  <c r="AR474"/>
  <c r="AR475"/>
  <c r="AR476"/>
  <c r="AR477"/>
  <c r="AR478"/>
  <c r="AR479"/>
  <c r="AR480"/>
  <c r="AR481"/>
  <c r="AR482"/>
  <c r="AR483"/>
  <c r="AR484"/>
  <c r="AR485"/>
  <c r="AR486"/>
  <c r="AR487"/>
  <c r="AR488"/>
  <c r="AR489"/>
  <c r="AR490"/>
  <c r="AR491"/>
  <c r="AR492"/>
  <c r="AR493"/>
  <c r="AR494"/>
  <c r="AR495"/>
  <c r="AR496"/>
  <c r="AR497"/>
  <c r="AR498"/>
  <c r="AR499"/>
  <c r="AR500"/>
  <c r="AR501"/>
  <c r="AR502"/>
  <c r="AR503"/>
  <c r="AR504"/>
  <c r="AR505"/>
  <c r="AR506"/>
  <c r="AR507"/>
  <c r="AR508"/>
  <c r="AR509"/>
  <c r="AR510"/>
  <c r="AR511"/>
  <c r="AR512"/>
  <c r="AR513"/>
  <c r="AR514"/>
  <c r="AR515"/>
  <c r="AR516"/>
  <c r="AR517"/>
  <c r="AR518"/>
  <c r="AR519"/>
  <c r="AR520"/>
  <c r="AR521"/>
  <c r="AR522"/>
  <c r="AR523"/>
  <c r="AR524"/>
  <c r="AR525"/>
  <c r="AR526"/>
  <c r="AR527"/>
  <c r="AR528"/>
  <c r="AR529"/>
  <c r="AR530"/>
  <c r="AR531"/>
  <c r="AR532"/>
  <c r="AR533"/>
  <c r="AR534"/>
  <c r="AR535"/>
  <c r="AR536"/>
  <c r="AR537"/>
  <c r="AR538"/>
  <c r="AR539"/>
  <c r="AR540"/>
  <c r="AR541"/>
  <c r="AR542"/>
  <c r="AR543"/>
  <c r="AR544"/>
  <c r="AR545"/>
  <c r="AR546"/>
  <c r="AR547"/>
  <c r="AR548"/>
  <c r="AR549"/>
  <c r="AR550"/>
  <c r="AR551"/>
  <c r="AR552"/>
  <c r="AR553"/>
  <c r="AR554"/>
  <c r="AR555"/>
  <c r="AR556"/>
  <c r="AR557"/>
  <c r="AR558"/>
  <c r="AR559"/>
  <c r="AR560"/>
  <c r="AR561"/>
  <c r="AR562"/>
  <c r="AR563"/>
  <c r="AR564"/>
  <c r="AR565"/>
  <c r="AR566"/>
  <c r="AR567"/>
  <c r="AR568"/>
  <c r="AR569"/>
  <c r="AP4"/>
  <c r="AP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P202"/>
  <c r="AP203"/>
  <c r="AP204"/>
  <c r="AP205"/>
  <c r="AP206"/>
  <c r="AP207"/>
  <c r="AP208"/>
  <c r="AP209"/>
  <c r="AP210"/>
  <c r="AP211"/>
  <c r="AP212"/>
  <c r="AP213"/>
  <c r="AP214"/>
  <c r="AP215"/>
  <c r="AP216"/>
  <c r="AP217"/>
  <c r="AP218"/>
  <c r="AP219"/>
  <c r="AP220"/>
  <c r="AP221"/>
  <c r="AP222"/>
  <c r="AP223"/>
  <c r="AP224"/>
  <c r="AP225"/>
  <c r="AP226"/>
  <c r="AP227"/>
  <c r="AP228"/>
  <c r="AP229"/>
  <c r="AP230"/>
  <c r="AP231"/>
  <c r="AP232"/>
  <c r="AP233"/>
  <c r="AP234"/>
  <c r="AP235"/>
  <c r="AP236"/>
  <c r="AP237"/>
  <c r="AP238"/>
  <c r="AP239"/>
  <c r="AP240"/>
  <c r="AP241"/>
  <c r="AP242"/>
  <c r="AP243"/>
  <c r="AP244"/>
  <c r="AP245"/>
  <c r="AP246"/>
  <c r="AP247"/>
  <c r="AP248"/>
  <c r="AP249"/>
  <c r="AP250"/>
  <c r="AP251"/>
  <c r="AP252"/>
  <c r="AP253"/>
  <c r="AP254"/>
  <c r="AP255"/>
  <c r="AP256"/>
  <c r="AP257"/>
  <c r="AP258"/>
  <c r="AP259"/>
  <c r="AP260"/>
  <c r="AP261"/>
  <c r="AP262"/>
  <c r="AP263"/>
  <c r="AP264"/>
  <c r="AP265"/>
  <c r="AP266"/>
  <c r="AP267"/>
  <c r="AP268"/>
  <c r="AP269"/>
  <c r="AP270"/>
  <c r="AP271"/>
  <c r="AP272"/>
  <c r="AP273"/>
  <c r="AP274"/>
  <c r="AP275"/>
  <c r="AP276"/>
  <c r="AP277"/>
  <c r="AP278"/>
  <c r="AP279"/>
  <c r="AP280"/>
  <c r="AP281"/>
  <c r="AP282"/>
  <c r="AP283"/>
  <c r="AP284"/>
  <c r="AP285"/>
  <c r="AP286"/>
  <c r="AP287"/>
  <c r="AP288"/>
  <c r="AP289"/>
  <c r="AP290"/>
  <c r="AP291"/>
  <c r="AP292"/>
  <c r="AP293"/>
  <c r="AP294"/>
  <c r="AP295"/>
  <c r="AP296"/>
  <c r="AP297"/>
  <c r="AP298"/>
  <c r="AP299"/>
  <c r="AP300"/>
  <c r="AP301"/>
  <c r="AP302"/>
  <c r="AP303"/>
  <c r="AP304"/>
  <c r="AP305"/>
  <c r="AP306"/>
  <c r="AP307"/>
  <c r="AP308"/>
  <c r="AP309"/>
  <c r="AP310"/>
  <c r="AP311"/>
  <c r="AP312"/>
  <c r="AP313"/>
  <c r="AP314"/>
  <c r="AP315"/>
  <c r="AP316"/>
  <c r="AP317"/>
  <c r="AP318"/>
  <c r="AP319"/>
  <c r="AP320"/>
  <c r="AP321"/>
  <c r="AP322"/>
  <c r="AP323"/>
  <c r="AP324"/>
  <c r="AP325"/>
  <c r="AP326"/>
  <c r="AP327"/>
  <c r="AP328"/>
  <c r="AP329"/>
  <c r="AP330"/>
  <c r="AP331"/>
  <c r="AP332"/>
  <c r="AP333"/>
  <c r="AP334"/>
  <c r="AP335"/>
  <c r="AP336"/>
  <c r="AP337"/>
  <c r="AP338"/>
  <c r="AP339"/>
  <c r="AP340"/>
  <c r="AP341"/>
  <c r="AP342"/>
  <c r="AP343"/>
  <c r="AP344"/>
  <c r="AP345"/>
  <c r="AP346"/>
  <c r="AP347"/>
  <c r="AP348"/>
  <c r="AP349"/>
  <c r="AP350"/>
  <c r="AP351"/>
  <c r="AP352"/>
  <c r="AP353"/>
  <c r="AP354"/>
  <c r="AP355"/>
  <c r="AP356"/>
  <c r="AP357"/>
  <c r="AP358"/>
  <c r="AP359"/>
  <c r="AP360"/>
  <c r="AP361"/>
  <c r="AP362"/>
  <c r="AP363"/>
  <c r="AP364"/>
  <c r="AP365"/>
  <c r="AP366"/>
  <c r="AP367"/>
  <c r="AP368"/>
  <c r="AP369"/>
  <c r="AP370"/>
  <c r="AP371"/>
  <c r="AP372"/>
  <c r="AP373"/>
  <c r="AP374"/>
  <c r="AP375"/>
  <c r="AP376"/>
  <c r="AP377"/>
  <c r="AP378"/>
  <c r="AP379"/>
  <c r="AP380"/>
  <c r="AP381"/>
  <c r="AP382"/>
  <c r="AP383"/>
  <c r="AP384"/>
  <c r="AP385"/>
  <c r="AP386"/>
  <c r="AP387"/>
  <c r="AP388"/>
  <c r="AP389"/>
  <c r="AP390"/>
  <c r="AP391"/>
  <c r="AP392"/>
  <c r="AP393"/>
  <c r="AP394"/>
  <c r="AP395"/>
  <c r="AP396"/>
  <c r="AP397"/>
  <c r="AP398"/>
  <c r="AP399"/>
  <c r="AP400"/>
  <c r="AP401"/>
  <c r="AP402"/>
  <c r="AP403"/>
  <c r="AP404"/>
  <c r="AP405"/>
  <c r="AP406"/>
  <c r="AP407"/>
  <c r="AP408"/>
  <c r="AP409"/>
  <c r="AP410"/>
  <c r="AP411"/>
  <c r="AP412"/>
  <c r="AP413"/>
  <c r="AP414"/>
  <c r="AP415"/>
  <c r="AP416"/>
  <c r="AP417"/>
  <c r="AP418"/>
  <c r="AP419"/>
  <c r="AP420"/>
  <c r="AP421"/>
  <c r="AP422"/>
  <c r="AP423"/>
  <c r="AP424"/>
  <c r="AP425"/>
  <c r="AP426"/>
  <c r="AP427"/>
  <c r="AP428"/>
  <c r="AP429"/>
  <c r="AP430"/>
  <c r="AP431"/>
  <c r="AP432"/>
  <c r="AP433"/>
  <c r="AP434"/>
  <c r="AP435"/>
  <c r="AP436"/>
  <c r="AP437"/>
  <c r="AP438"/>
  <c r="AP439"/>
  <c r="AP440"/>
  <c r="AP441"/>
  <c r="AP442"/>
  <c r="AP443"/>
  <c r="AP444"/>
  <c r="AP445"/>
  <c r="AP446"/>
  <c r="AP447"/>
  <c r="AP448"/>
  <c r="AP449"/>
  <c r="AP450"/>
  <c r="AP451"/>
  <c r="AP452"/>
  <c r="AP453"/>
  <c r="AP454"/>
  <c r="AP455"/>
  <c r="AP456"/>
  <c r="AP457"/>
  <c r="AP458"/>
  <c r="AP459"/>
  <c r="AP460"/>
  <c r="AP461"/>
  <c r="AP462"/>
  <c r="AP463"/>
  <c r="AP464"/>
  <c r="AP465"/>
  <c r="AP466"/>
  <c r="AP467"/>
  <c r="AP468"/>
  <c r="AP469"/>
  <c r="AP470"/>
  <c r="AP471"/>
  <c r="AP472"/>
  <c r="AP473"/>
  <c r="AP474"/>
  <c r="AP475"/>
  <c r="AP476"/>
  <c r="AP477"/>
  <c r="AP478"/>
  <c r="AP479"/>
  <c r="AP480"/>
  <c r="AP481"/>
  <c r="AP482"/>
  <c r="AP483"/>
  <c r="AP484"/>
  <c r="AP485"/>
  <c r="AP486"/>
  <c r="AP487"/>
  <c r="AP488"/>
  <c r="AP489"/>
  <c r="AP490"/>
  <c r="AP491"/>
  <c r="AP492"/>
  <c r="AP493"/>
  <c r="AP494"/>
  <c r="AP495"/>
  <c r="AP496"/>
  <c r="AP497"/>
  <c r="AP498"/>
  <c r="AP499"/>
  <c r="AP500"/>
  <c r="AP501"/>
  <c r="AP502"/>
  <c r="AP503"/>
  <c r="AP504"/>
  <c r="AP505"/>
  <c r="AP506"/>
  <c r="AP507"/>
  <c r="AP508"/>
  <c r="AP509"/>
  <c r="AP510"/>
  <c r="AP511"/>
  <c r="AP512"/>
  <c r="AP513"/>
  <c r="AP514"/>
  <c r="AP515"/>
  <c r="AP516"/>
  <c r="AP517"/>
  <c r="AP518"/>
  <c r="AP519"/>
  <c r="AP520"/>
  <c r="AP521"/>
  <c r="AP522"/>
  <c r="AP523"/>
  <c r="AP524"/>
  <c r="AP525"/>
  <c r="AP526"/>
  <c r="AP527"/>
  <c r="AP528"/>
  <c r="AP529"/>
  <c r="AP530"/>
  <c r="AP531"/>
  <c r="AP532"/>
  <c r="AP533"/>
  <c r="AP534"/>
  <c r="AP535"/>
  <c r="AP536"/>
  <c r="AP537"/>
  <c r="AP538"/>
  <c r="AP539"/>
  <c r="AP540"/>
  <c r="AP541"/>
  <c r="AP542"/>
  <c r="AP543"/>
  <c r="AP544"/>
  <c r="AP545"/>
  <c r="AP546"/>
  <c r="AP547"/>
  <c r="AP548"/>
  <c r="AP549"/>
  <c r="AP550"/>
  <c r="AP551"/>
  <c r="AP552"/>
  <c r="AP553"/>
  <c r="AP554"/>
  <c r="AP555"/>
  <c r="AP556"/>
  <c r="AP557"/>
  <c r="AP558"/>
  <c r="AP559"/>
  <c r="AP560"/>
  <c r="AP561"/>
  <c r="AP562"/>
  <c r="AP563"/>
  <c r="AP564"/>
  <c r="AP565"/>
  <c r="AP566"/>
  <c r="AP567"/>
  <c r="AP568"/>
  <c r="AP569"/>
  <c r="AN4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4"/>
  <c r="AN255"/>
  <c r="AN256"/>
  <c r="AN257"/>
  <c r="AN258"/>
  <c r="AN259"/>
  <c r="AN260"/>
  <c r="AN261"/>
  <c r="AN262"/>
  <c r="AN263"/>
  <c r="AN264"/>
  <c r="AN265"/>
  <c r="AN266"/>
  <c r="AN267"/>
  <c r="AN268"/>
  <c r="AN269"/>
  <c r="AN270"/>
  <c r="AN271"/>
  <c r="AN272"/>
  <c r="AN273"/>
  <c r="AN274"/>
  <c r="AN275"/>
  <c r="AN276"/>
  <c r="AN277"/>
  <c r="AN278"/>
  <c r="AN279"/>
  <c r="AN280"/>
  <c r="AN281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4"/>
  <c r="AN305"/>
  <c r="AN306"/>
  <c r="AN307"/>
  <c r="AN308"/>
  <c r="AN309"/>
  <c r="AN310"/>
  <c r="AN311"/>
  <c r="AN312"/>
  <c r="AN313"/>
  <c r="AN314"/>
  <c r="AN315"/>
  <c r="AN316"/>
  <c r="AN317"/>
  <c r="AN318"/>
  <c r="AN319"/>
  <c r="AN320"/>
  <c r="AN321"/>
  <c r="AN322"/>
  <c r="AN323"/>
  <c r="AN324"/>
  <c r="AN325"/>
  <c r="AN326"/>
  <c r="AN327"/>
  <c r="AN328"/>
  <c r="AN329"/>
  <c r="AN330"/>
  <c r="AN331"/>
  <c r="AN332"/>
  <c r="AN333"/>
  <c r="AN334"/>
  <c r="AN335"/>
  <c r="AN336"/>
  <c r="AN337"/>
  <c r="AN338"/>
  <c r="AN339"/>
  <c r="AN340"/>
  <c r="AN341"/>
  <c r="AN342"/>
  <c r="AN343"/>
  <c r="AN344"/>
  <c r="AN345"/>
  <c r="AN346"/>
  <c r="AN347"/>
  <c r="AN348"/>
  <c r="AN349"/>
  <c r="AN350"/>
  <c r="AN351"/>
  <c r="AN352"/>
  <c r="AN353"/>
  <c r="AN354"/>
  <c r="AN355"/>
  <c r="AN356"/>
  <c r="AN357"/>
  <c r="AN358"/>
  <c r="AN359"/>
  <c r="AN360"/>
  <c r="AN361"/>
  <c r="AN362"/>
  <c r="AN363"/>
  <c r="AN364"/>
  <c r="AN365"/>
  <c r="AN366"/>
  <c r="AN367"/>
  <c r="AN368"/>
  <c r="AN369"/>
  <c r="AN370"/>
  <c r="AN371"/>
  <c r="AN372"/>
  <c r="AN373"/>
  <c r="AN374"/>
  <c r="AN375"/>
  <c r="AN376"/>
  <c r="AN377"/>
  <c r="AN378"/>
  <c r="AN379"/>
  <c r="AN380"/>
  <c r="AN381"/>
  <c r="AN382"/>
  <c r="AN383"/>
  <c r="AN384"/>
  <c r="AN385"/>
  <c r="AN386"/>
  <c r="AN387"/>
  <c r="AN388"/>
  <c r="AN389"/>
  <c r="AN390"/>
  <c r="AN391"/>
  <c r="AN392"/>
  <c r="AN393"/>
  <c r="AN394"/>
  <c r="AN395"/>
  <c r="AN396"/>
  <c r="AN397"/>
  <c r="AN398"/>
  <c r="AN399"/>
  <c r="AN400"/>
  <c r="AN401"/>
  <c r="AN402"/>
  <c r="AN403"/>
  <c r="AN404"/>
  <c r="AN405"/>
  <c r="AN406"/>
  <c r="AN407"/>
  <c r="AN408"/>
  <c r="AN409"/>
  <c r="AN410"/>
  <c r="AN411"/>
  <c r="AN412"/>
  <c r="AN413"/>
  <c r="AN414"/>
  <c r="AN415"/>
  <c r="AN416"/>
  <c r="AN417"/>
  <c r="AN418"/>
  <c r="AN419"/>
  <c r="AN420"/>
  <c r="AN421"/>
  <c r="AN422"/>
  <c r="AN423"/>
  <c r="AN424"/>
  <c r="AN425"/>
  <c r="AN426"/>
  <c r="AN427"/>
  <c r="AN428"/>
  <c r="AN429"/>
  <c r="AN430"/>
  <c r="AN431"/>
  <c r="AN432"/>
  <c r="AN433"/>
  <c r="AN434"/>
  <c r="AN435"/>
  <c r="AN436"/>
  <c r="AN437"/>
  <c r="AN438"/>
  <c r="AN439"/>
  <c r="AN440"/>
  <c r="AN441"/>
  <c r="AN442"/>
  <c r="AN443"/>
  <c r="AN444"/>
  <c r="AN445"/>
  <c r="AN446"/>
  <c r="AN447"/>
  <c r="AN448"/>
  <c r="AN449"/>
  <c r="AN450"/>
  <c r="AN451"/>
  <c r="AN452"/>
  <c r="AN453"/>
  <c r="AN454"/>
  <c r="AN455"/>
  <c r="AN456"/>
  <c r="AN457"/>
  <c r="AN458"/>
  <c r="AN459"/>
  <c r="AN460"/>
  <c r="AN461"/>
  <c r="AN462"/>
  <c r="AN463"/>
  <c r="AN464"/>
  <c r="AN465"/>
  <c r="AN466"/>
  <c r="AN467"/>
  <c r="AN468"/>
  <c r="AN469"/>
  <c r="AN470"/>
  <c r="AN471"/>
  <c r="AN472"/>
  <c r="AN473"/>
  <c r="AN474"/>
  <c r="AN475"/>
  <c r="AN476"/>
  <c r="AN477"/>
  <c r="AN478"/>
  <c r="AN479"/>
  <c r="AN480"/>
  <c r="AN481"/>
  <c r="AN482"/>
  <c r="AN483"/>
  <c r="AN484"/>
  <c r="AN485"/>
  <c r="AN486"/>
  <c r="AN487"/>
  <c r="AN488"/>
  <c r="AN489"/>
  <c r="AN490"/>
  <c r="AN491"/>
  <c r="AN492"/>
  <c r="AN493"/>
  <c r="AN494"/>
  <c r="AN495"/>
  <c r="AN496"/>
  <c r="AN497"/>
  <c r="AN498"/>
  <c r="AN499"/>
  <c r="AN500"/>
  <c r="AN501"/>
  <c r="AN502"/>
  <c r="AN503"/>
  <c r="AN504"/>
  <c r="AN505"/>
  <c r="AN506"/>
  <c r="AN507"/>
  <c r="AN508"/>
  <c r="AN509"/>
  <c r="AN510"/>
  <c r="AN511"/>
  <c r="AN512"/>
  <c r="AN513"/>
  <c r="AN514"/>
  <c r="AN515"/>
  <c r="AN516"/>
  <c r="AN517"/>
  <c r="AN518"/>
  <c r="AN519"/>
  <c r="AN520"/>
  <c r="AN521"/>
  <c r="AN522"/>
  <c r="AN523"/>
  <c r="AN524"/>
  <c r="AN525"/>
  <c r="AN526"/>
  <c r="AN527"/>
  <c r="AN528"/>
  <c r="AN529"/>
  <c r="AN530"/>
  <c r="AN531"/>
  <c r="AN532"/>
  <c r="AN533"/>
  <c r="AN534"/>
  <c r="AN535"/>
  <c r="AN536"/>
  <c r="AN537"/>
  <c r="AN538"/>
  <c r="AN539"/>
  <c r="AN540"/>
  <c r="AN541"/>
  <c r="AN542"/>
  <c r="AN543"/>
  <c r="AN544"/>
  <c r="AN545"/>
  <c r="AN546"/>
  <c r="AN547"/>
  <c r="AN548"/>
  <c r="AN549"/>
  <c r="AN550"/>
  <c r="AN551"/>
  <c r="AN552"/>
  <c r="AN553"/>
  <c r="AN554"/>
  <c r="AN555"/>
  <c r="AN556"/>
  <c r="AN557"/>
  <c r="AN558"/>
  <c r="AN559"/>
  <c r="AN560"/>
  <c r="AN561"/>
  <c r="AN562"/>
  <c r="AN563"/>
  <c r="AN564"/>
  <c r="AN565"/>
  <c r="AN566"/>
  <c r="AN567"/>
  <c r="AN568"/>
  <c r="AN569"/>
  <c r="AM4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4"/>
  <c r="AM115"/>
  <c r="AM116"/>
  <c r="AM117"/>
  <c r="AM118"/>
  <c r="AM119"/>
  <c r="AM120"/>
  <c r="AM121"/>
  <c r="AM122"/>
  <c r="AM123"/>
  <c r="AM124"/>
  <c r="AM125"/>
  <c r="AM126"/>
  <c r="AM127"/>
  <c r="AM128"/>
  <c r="AM129"/>
  <c r="AM130"/>
  <c r="AM131"/>
  <c r="AM132"/>
  <c r="AM133"/>
  <c r="AM134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52"/>
  <c r="AM153"/>
  <c r="AM154"/>
  <c r="AM155"/>
  <c r="AM156"/>
  <c r="AM157"/>
  <c r="AM158"/>
  <c r="AM159"/>
  <c r="AM160"/>
  <c r="AM161"/>
  <c r="AM162"/>
  <c r="AM163"/>
  <c r="AM164"/>
  <c r="AM165"/>
  <c r="AM166"/>
  <c r="AM167"/>
  <c r="AM168"/>
  <c r="AM169"/>
  <c r="AM170"/>
  <c r="AM171"/>
  <c r="AM172"/>
  <c r="AM173"/>
  <c r="AM174"/>
  <c r="AM175"/>
  <c r="AM176"/>
  <c r="AM177"/>
  <c r="AM178"/>
  <c r="AM179"/>
  <c r="AM180"/>
  <c r="AM181"/>
  <c r="AM182"/>
  <c r="AM183"/>
  <c r="AM184"/>
  <c r="AM185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0"/>
  <c r="AM251"/>
  <c r="AM252"/>
  <c r="AM253"/>
  <c r="AM254"/>
  <c r="AM255"/>
  <c r="AM256"/>
  <c r="AM257"/>
  <c r="AM258"/>
  <c r="AM259"/>
  <c r="AM260"/>
  <c r="AM261"/>
  <c r="AM262"/>
  <c r="AM263"/>
  <c r="AM264"/>
  <c r="AM265"/>
  <c r="AM266"/>
  <c r="AM267"/>
  <c r="AM268"/>
  <c r="AM269"/>
  <c r="AM270"/>
  <c r="AM271"/>
  <c r="AM272"/>
  <c r="AM273"/>
  <c r="AM274"/>
  <c r="AM275"/>
  <c r="AM276"/>
  <c r="AM277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4"/>
  <c r="AM305"/>
  <c r="AM306"/>
  <c r="AM307"/>
  <c r="AM308"/>
  <c r="AM309"/>
  <c r="AM310"/>
  <c r="AM311"/>
  <c r="AM312"/>
  <c r="AM313"/>
  <c r="AM314"/>
  <c r="AM315"/>
  <c r="AM316"/>
  <c r="AM317"/>
  <c r="AM318"/>
  <c r="AM319"/>
  <c r="AM320"/>
  <c r="AM321"/>
  <c r="AM322"/>
  <c r="AM323"/>
  <c r="AM324"/>
  <c r="AM325"/>
  <c r="AM326"/>
  <c r="AM327"/>
  <c r="AM328"/>
  <c r="AM329"/>
  <c r="AM330"/>
  <c r="AM331"/>
  <c r="AM332"/>
  <c r="AM333"/>
  <c r="AM334"/>
  <c r="AM335"/>
  <c r="AM336"/>
  <c r="AM337"/>
  <c r="AM338"/>
  <c r="AM339"/>
  <c r="AM340"/>
  <c r="AM341"/>
  <c r="AM342"/>
  <c r="AM343"/>
  <c r="AM344"/>
  <c r="AM345"/>
  <c r="AM346"/>
  <c r="AM347"/>
  <c r="AM348"/>
  <c r="AM349"/>
  <c r="AM350"/>
  <c r="AM351"/>
  <c r="AM352"/>
  <c r="AM353"/>
  <c r="AM354"/>
  <c r="AM355"/>
  <c r="AM356"/>
  <c r="AM357"/>
  <c r="AM358"/>
  <c r="AM359"/>
  <c r="AM360"/>
  <c r="AM361"/>
  <c r="AM362"/>
  <c r="AM363"/>
  <c r="AM364"/>
  <c r="AM365"/>
  <c r="AM366"/>
  <c r="AM367"/>
  <c r="AM368"/>
  <c r="AM369"/>
  <c r="AM370"/>
  <c r="AM371"/>
  <c r="AM372"/>
  <c r="AM373"/>
  <c r="AM374"/>
  <c r="AM375"/>
  <c r="AM376"/>
  <c r="AM377"/>
  <c r="AM378"/>
  <c r="AM379"/>
  <c r="AM380"/>
  <c r="AM381"/>
  <c r="AM382"/>
  <c r="AM383"/>
  <c r="AM384"/>
  <c r="AM385"/>
  <c r="AM386"/>
  <c r="AM387"/>
  <c r="AM388"/>
  <c r="AM389"/>
  <c r="AM390"/>
  <c r="AM391"/>
  <c r="AM392"/>
  <c r="AM393"/>
  <c r="AM394"/>
  <c r="AM395"/>
  <c r="AM396"/>
  <c r="AM397"/>
  <c r="AM398"/>
  <c r="AM399"/>
  <c r="AM400"/>
  <c r="AM401"/>
  <c r="AM402"/>
  <c r="AM403"/>
  <c r="AM404"/>
  <c r="AM405"/>
  <c r="AM406"/>
  <c r="AM407"/>
  <c r="AM408"/>
  <c r="AM409"/>
  <c r="AM410"/>
  <c r="AM411"/>
  <c r="AM412"/>
  <c r="AM413"/>
  <c r="AM414"/>
  <c r="AM415"/>
  <c r="AM416"/>
  <c r="AM417"/>
  <c r="AM418"/>
  <c r="AM419"/>
  <c r="AM420"/>
  <c r="AM421"/>
  <c r="AM422"/>
  <c r="AM423"/>
  <c r="AM424"/>
  <c r="AM425"/>
  <c r="AM426"/>
  <c r="AM427"/>
  <c r="AM428"/>
  <c r="AM429"/>
  <c r="AM430"/>
  <c r="AM431"/>
  <c r="AM432"/>
  <c r="AM433"/>
  <c r="AM434"/>
  <c r="AM435"/>
  <c r="AM436"/>
  <c r="AM437"/>
  <c r="AM438"/>
  <c r="AM439"/>
  <c r="AM440"/>
  <c r="AM441"/>
  <c r="AM442"/>
  <c r="AM443"/>
  <c r="AM444"/>
  <c r="AM445"/>
  <c r="AM446"/>
  <c r="AM447"/>
  <c r="AM448"/>
  <c r="AM449"/>
  <c r="AM450"/>
  <c r="AM451"/>
  <c r="AM452"/>
  <c r="AM453"/>
  <c r="AM454"/>
  <c r="AM455"/>
  <c r="AM456"/>
  <c r="AM457"/>
  <c r="AM458"/>
  <c r="AM459"/>
  <c r="AM460"/>
  <c r="AM461"/>
  <c r="AM462"/>
  <c r="AM463"/>
  <c r="AM464"/>
  <c r="AM465"/>
  <c r="AM466"/>
  <c r="AM467"/>
  <c r="AM468"/>
  <c r="AM469"/>
  <c r="AM470"/>
  <c r="AM471"/>
  <c r="AM472"/>
  <c r="AM473"/>
  <c r="AM474"/>
  <c r="AM475"/>
  <c r="AM476"/>
  <c r="AM477"/>
  <c r="AM478"/>
  <c r="AM479"/>
  <c r="AM480"/>
  <c r="AM481"/>
  <c r="AM482"/>
  <c r="AM483"/>
  <c r="AM484"/>
  <c r="AM485"/>
  <c r="AM486"/>
  <c r="AM487"/>
  <c r="AM488"/>
  <c r="AM489"/>
  <c r="AM490"/>
  <c r="AM491"/>
  <c r="AM492"/>
  <c r="AM493"/>
  <c r="AM494"/>
  <c r="AM495"/>
  <c r="AM496"/>
  <c r="AM497"/>
  <c r="AM498"/>
  <c r="AM499"/>
  <c r="AM500"/>
  <c r="AM501"/>
  <c r="AM502"/>
  <c r="AM503"/>
  <c r="AM504"/>
  <c r="AM505"/>
  <c r="AM506"/>
  <c r="AM507"/>
  <c r="AM508"/>
  <c r="AM509"/>
  <c r="AM510"/>
  <c r="AM511"/>
  <c r="AM512"/>
  <c r="AM513"/>
  <c r="AM514"/>
  <c r="AM515"/>
  <c r="AM516"/>
  <c r="AM517"/>
  <c r="AM518"/>
  <c r="AM519"/>
  <c r="AM520"/>
  <c r="AM521"/>
  <c r="AM522"/>
  <c r="AM523"/>
  <c r="AM524"/>
  <c r="AM525"/>
  <c r="AM526"/>
  <c r="AM527"/>
  <c r="AM528"/>
  <c r="AM529"/>
  <c r="AM530"/>
  <c r="AM531"/>
  <c r="AM532"/>
  <c r="AM533"/>
  <c r="AM534"/>
  <c r="AM535"/>
  <c r="AM536"/>
  <c r="AM537"/>
  <c r="AM538"/>
  <c r="AM539"/>
  <c r="AM540"/>
  <c r="AM541"/>
  <c r="AM542"/>
  <c r="AM543"/>
  <c r="AM544"/>
  <c r="AM545"/>
  <c r="AM546"/>
  <c r="AM547"/>
  <c r="AM548"/>
  <c r="AM549"/>
  <c r="AM550"/>
  <c r="AM551"/>
  <c r="AM552"/>
  <c r="AM553"/>
  <c r="AM554"/>
  <c r="AM555"/>
  <c r="AM556"/>
  <c r="AM557"/>
  <c r="AM558"/>
  <c r="AM559"/>
  <c r="AM560"/>
  <c r="AM561"/>
  <c r="AM562"/>
  <c r="AM563"/>
  <c r="AM564"/>
  <c r="AM565"/>
  <c r="AM566"/>
  <c r="AM567"/>
  <c r="AM568"/>
  <c r="AM569"/>
  <c r="AV3"/>
  <c r="AT3"/>
  <c r="AR3"/>
  <c r="AP3"/>
  <c r="AN3"/>
  <c r="AM3"/>
  <c r="AL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2"/>
  <c r="AL113"/>
  <c r="AL114"/>
  <c r="AL115"/>
  <c r="AL116"/>
  <c r="AL117"/>
  <c r="AL118"/>
  <c r="AL119"/>
  <c r="AL120"/>
  <c r="AL121"/>
  <c r="AL122"/>
  <c r="AL123"/>
  <c r="AL124"/>
  <c r="AL125"/>
  <c r="AL126"/>
  <c r="AL127"/>
  <c r="AL128"/>
  <c r="AL129"/>
  <c r="AL130"/>
  <c r="AL131"/>
  <c r="AL132"/>
  <c r="AL133"/>
  <c r="AL134"/>
  <c r="AL135"/>
  <c r="AL136"/>
  <c r="AL137"/>
  <c r="AL138"/>
  <c r="AL139"/>
  <c r="AL140"/>
  <c r="AL141"/>
  <c r="AL142"/>
  <c r="AL143"/>
  <c r="AL144"/>
  <c r="AL145"/>
  <c r="AL146"/>
  <c r="AL147"/>
  <c r="AL148"/>
  <c r="AL149"/>
  <c r="AL150"/>
  <c r="AL151"/>
  <c r="AL152"/>
  <c r="AL153"/>
  <c r="AL154"/>
  <c r="AL155"/>
  <c r="AL156"/>
  <c r="AL157"/>
  <c r="AL158"/>
  <c r="AL159"/>
  <c r="AL160"/>
  <c r="AL161"/>
  <c r="AL162"/>
  <c r="AL163"/>
  <c r="AL164"/>
  <c r="AL165"/>
  <c r="AL166"/>
  <c r="AL167"/>
  <c r="AL168"/>
  <c r="AL169"/>
  <c r="AL170"/>
  <c r="AL171"/>
  <c r="AL172"/>
  <c r="AL173"/>
  <c r="AL174"/>
  <c r="AL175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AL194"/>
  <c r="AL195"/>
  <c r="AL196"/>
  <c r="AL197"/>
  <c r="AL198"/>
  <c r="AL199"/>
  <c r="AL200"/>
  <c r="AL201"/>
  <c r="AL202"/>
  <c r="AL203"/>
  <c r="AL204"/>
  <c r="AL205"/>
  <c r="AL206"/>
  <c r="AL207"/>
  <c r="AL208"/>
  <c r="AL209"/>
  <c r="AL210"/>
  <c r="AL211"/>
  <c r="AL212"/>
  <c r="AL213"/>
  <c r="AL214"/>
  <c r="AL215"/>
  <c r="AL216"/>
  <c r="AL217"/>
  <c r="AL218"/>
  <c r="AL219"/>
  <c r="AL220"/>
  <c r="AL221"/>
  <c r="AL222"/>
  <c r="AL223"/>
  <c r="AL224"/>
  <c r="AL225"/>
  <c r="AL226"/>
  <c r="AL227"/>
  <c r="AL228"/>
  <c r="AL229"/>
  <c r="AL230"/>
  <c r="AL231"/>
  <c r="AL232"/>
  <c r="AL233"/>
  <c r="AL234"/>
  <c r="AL235"/>
  <c r="AL236"/>
  <c r="AL237"/>
  <c r="AL238"/>
  <c r="AL239"/>
  <c r="AL240"/>
  <c r="AL241"/>
  <c r="AL242"/>
  <c r="AL243"/>
  <c r="AL244"/>
  <c r="AL245"/>
  <c r="AL246"/>
  <c r="AL247"/>
  <c r="AL248"/>
  <c r="AL249"/>
  <c r="AL250"/>
  <c r="AL251"/>
  <c r="AL252"/>
  <c r="AL253"/>
  <c r="AL254"/>
  <c r="AL255"/>
  <c r="AL256"/>
  <c r="AL257"/>
  <c r="AL258"/>
  <c r="AL259"/>
  <c r="AL260"/>
  <c r="AL261"/>
  <c r="AL262"/>
  <c r="AL263"/>
  <c r="AL264"/>
  <c r="AL265"/>
  <c r="AL266"/>
  <c r="AL267"/>
  <c r="AL268"/>
  <c r="AL269"/>
  <c r="AL270"/>
  <c r="AL271"/>
  <c r="AL272"/>
  <c r="AL273"/>
  <c r="AL274"/>
  <c r="AL275"/>
  <c r="AL276"/>
  <c r="AL277"/>
  <c r="AL278"/>
  <c r="AL279"/>
  <c r="AL280"/>
  <c r="AL281"/>
  <c r="AL282"/>
  <c r="AL283"/>
  <c r="AL284"/>
  <c r="AL285"/>
  <c r="AL286"/>
  <c r="AL287"/>
  <c r="AL288"/>
  <c r="AL289"/>
  <c r="AL290"/>
  <c r="AL291"/>
  <c r="AL292"/>
  <c r="AL293"/>
  <c r="AL294"/>
  <c r="AL295"/>
  <c r="AL296"/>
  <c r="AL297"/>
  <c r="AL298"/>
  <c r="AL299"/>
  <c r="AL300"/>
  <c r="AL301"/>
  <c r="AL302"/>
  <c r="AL303"/>
  <c r="AL304"/>
  <c r="AL305"/>
  <c r="AL306"/>
  <c r="AL307"/>
  <c r="AL308"/>
  <c r="AL309"/>
  <c r="AL310"/>
  <c r="AL311"/>
  <c r="AL312"/>
  <c r="AL313"/>
  <c r="AL314"/>
  <c r="AL315"/>
  <c r="AL316"/>
  <c r="AL317"/>
  <c r="AL318"/>
  <c r="AL319"/>
  <c r="AL320"/>
  <c r="AL321"/>
  <c r="AL322"/>
  <c r="AL323"/>
  <c r="AL324"/>
  <c r="AL325"/>
  <c r="AL326"/>
  <c r="AL327"/>
  <c r="AL328"/>
  <c r="AL329"/>
  <c r="AL330"/>
  <c r="AL331"/>
  <c r="AL332"/>
  <c r="AL333"/>
  <c r="AL334"/>
  <c r="AL335"/>
  <c r="AL336"/>
  <c r="AL337"/>
  <c r="AL338"/>
  <c r="AL339"/>
  <c r="AL340"/>
  <c r="AL341"/>
  <c r="AL342"/>
  <c r="AL343"/>
  <c r="AL344"/>
  <c r="AL345"/>
  <c r="AL346"/>
  <c r="AL347"/>
  <c r="AL348"/>
  <c r="AL349"/>
  <c r="AL350"/>
  <c r="AL351"/>
  <c r="AL352"/>
  <c r="AL353"/>
  <c r="AL354"/>
  <c r="AL355"/>
  <c r="AL356"/>
  <c r="AL357"/>
  <c r="AL358"/>
  <c r="AL359"/>
  <c r="AL360"/>
  <c r="AL361"/>
  <c r="AL362"/>
  <c r="AL363"/>
  <c r="AL364"/>
  <c r="AL365"/>
  <c r="AL366"/>
  <c r="AL367"/>
  <c r="AL368"/>
  <c r="AL369"/>
  <c r="AL370"/>
  <c r="AL371"/>
  <c r="AL372"/>
  <c r="AL373"/>
  <c r="AL374"/>
  <c r="AL375"/>
  <c r="AL376"/>
  <c r="AL377"/>
  <c r="AL378"/>
  <c r="AL379"/>
  <c r="AL380"/>
  <c r="AL381"/>
  <c r="AL382"/>
  <c r="AL383"/>
  <c r="AL384"/>
  <c r="AL385"/>
  <c r="AL386"/>
  <c r="AL387"/>
  <c r="AL388"/>
  <c r="AL389"/>
  <c r="AL390"/>
  <c r="AL391"/>
  <c r="AL392"/>
  <c r="AL393"/>
  <c r="AL394"/>
  <c r="AL395"/>
  <c r="AL396"/>
  <c r="AL397"/>
  <c r="AL398"/>
  <c r="AL399"/>
  <c r="AL400"/>
  <c r="AL401"/>
  <c r="AL402"/>
  <c r="AL403"/>
  <c r="AL404"/>
  <c r="AL405"/>
  <c r="AL406"/>
  <c r="AL407"/>
  <c r="AL408"/>
  <c r="AL409"/>
  <c r="AL410"/>
  <c r="AL411"/>
  <c r="AL412"/>
  <c r="AL413"/>
  <c r="AL414"/>
  <c r="AL415"/>
  <c r="AL416"/>
  <c r="AL417"/>
  <c r="AL418"/>
  <c r="AL419"/>
  <c r="AL420"/>
  <c r="AL421"/>
  <c r="AL422"/>
  <c r="AL423"/>
  <c r="AL424"/>
  <c r="AL425"/>
  <c r="AL426"/>
  <c r="AL427"/>
  <c r="AL428"/>
  <c r="AL429"/>
  <c r="AL430"/>
  <c r="AL431"/>
  <c r="AL432"/>
  <c r="AL433"/>
  <c r="AL434"/>
  <c r="AL435"/>
  <c r="AL436"/>
  <c r="AL437"/>
  <c r="AL438"/>
  <c r="AL439"/>
  <c r="AL440"/>
  <c r="AL441"/>
  <c r="AL442"/>
  <c r="AL443"/>
  <c r="AL444"/>
  <c r="AL445"/>
  <c r="AL446"/>
  <c r="AL447"/>
  <c r="AL448"/>
  <c r="AL449"/>
  <c r="AL450"/>
  <c r="AL451"/>
  <c r="AL452"/>
  <c r="AL453"/>
  <c r="AL454"/>
  <c r="AL455"/>
  <c r="AL456"/>
  <c r="AL457"/>
  <c r="AL458"/>
  <c r="AL459"/>
  <c r="AL460"/>
  <c r="AL461"/>
  <c r="AL462"/>
  <c r="AL463"/>
  <c r="AL464"/>
  <c r="AL465"/>
  <c r="AL466"/>
  <c r="AL467"/>
  <c r="AL468"/>
  <c r="AL469"/>
  <c r="AL470"/>
  <c r="AL471"/>
  <c r="AL472"/>
  <c r="AL473"/>
  <c r="AL474"/>
  <c r="AL475"/>
  <c r="AL476"/>
  <c r="AL477"/>
  <c r="AL478"/>
  <c r="AL479"/>
  <c r="AL480"/>
  <c r="AL481"/>
  <c r="AL482"/>
  <c r="AL483"/>
  <c r="AL484"/>
  <c r="AL485"/>
  <c r="AL486"/>
  <c r="AL487"/>
  <c r="AL488"/>
  <c r="AL489"/>
  <c r="AL490"/>
  <c r="AL491"/>
  <c r="AL492"/>
  <c r="AL493"/>
  <c r="AL494"/>
  <c r="AL495"/>
  <c r="AL496"/>
  <c r="AL497"/>
  <c r="AL498"/>
  <c r="AL499"/>
  <c r="AL500"/>
  <c r="AL501"/>
  <c r="AL502"/>
  <c r="AL503"/>
  <c r="AL504"/>
  <c r="AL505"/>
  <c r="AL506"/>
  <c r="AL507"/>
  <c r="AL508"/>
  <c r="AL509"/>
  <c r="AL510"/>
  <c r="AL511"/>
  <c r="AL512"/>
  <c r="AL513"/>
  <c r="AL514"/>
  <c r="AL515"/>
  <c r="AL516"/>
  <c r="AL517"/>
  <c r="AL518"/>
  <c r="AL519"/>
  <c r="AL520"/>
  <c r="AL521"/>
  <c r="AL522"/>
  <c r="AL523"/>
  <c r="AL524"/>
  <c r="AL525"/>
  <c r="AL526"/>
  <c r="AL527"/>
  <c r="AL528"/>
  <c r="AL529"/>
  <c r="AL530"/>
  <c r="AL531"/>
  <c r="AL532"/>
  <c r="AL533"/>
  <c r="AL534"/>
  <c r="AL535"/>
  <c r="AL536"/>
  <c r="AL537"/>
  <c r="AL538"/>
  <c r="AL539"/>
  <c r="AL540"/>
  <c r="AL541"/>
  <c r="AL542"/>
  <c r="AL543"/>
  <c r="AL544"/>
  <c r="AL545"/>
  <c r="AL546"/>
  <c r="AL547"/>
  <c r="AL548"/>
  <c r="AL549"/>
  <c r="AL550"/>
  <c r="AL551"/>
  <c r="AL552"/>
  <c r="AL553"/>
  <c r="AL554"/>
  <c r="AL555"/>
  <c r="AL556"/>
  <c r="AL557"/>
  <c r="AL558"/>
  <c r="AL559"/>
  <c r="AL560"/>
  <c r="AL561"/>
  <c r="AL562"/>
  <c r="AL563"/>
  <c r="AL564"/>
  <c r="AL565"/>
  <c r="AL566"/>
  <c r="AL567"/>
  <c r="AL568"/>
  <c r="AL569"/>
  <c r="AL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33"/>
  <c r="AI234"/>
  <c r="AI235"/>
  <c r="AI236"/>
  <c r="AI237"/>
  <c r="AI238"/>
  <c r="AI239"/>
  <c r="AI240"/>
  <c r="AI241"/>
  <c r="AI242"/>
  <c r="AI243"/>
  <c r="AI244"/>
  <c r="AI245"/>
  <c r="AI246"/>
  <c r="AI247"/>
  <c r="AI248"/>
  <c r="AI249"/>
  <c r="AI250"/>
  <c r="AI251"/>
  <c r="AI252"/>
  <c r="AI253"/>
  <c r="AI254"/>
  <c r="AI255"/>
  <c r="AI256"/>
  <c r="AI257"/>
  <c r="AI258"/>
  <c r="AI259"/>
  <c r="AI260"/>
  <c r="AI261"/>
  <c r="AI262"/>
  <c r="AI263"/>
  <c r="AI264"/>
  <c r="AI265"/>
  <c r="AI266"/>
  <c r="AI267"/>
  <c r="AI268"/>
  <c r="AI269"/>
  <c r="AI270"/>
  <c r="AI271"/>
  <c r="AI272"/>
  <c r="AI273"/>
  <c r="AI274"/>
  <c r="AI275"/>
  <c r="AI276"/>
  <c r="AI277"/>
  <c r="AI278"/>
  <c r="AI279"/>
  <c r="AI280"/>
  <c r="AI281"/>
  <c r="AI282"/>
  <c r="AI283"/>
  <c r="AI284"/>
  <c r="AI285"/>
  <c r="AI286"/>
  <c r="AI287"/>
  <c r="AI288"/>
  <c r="AI289"/>
  <c r="AI290"/>
  <c r="AI291"/>
  <c r="AI292"/>
  <c r="AI293"/>
  <c r="AI294"/>
  <c r="AI295"/>
  <c r="AI296"/>
  <c r="AI297"/>
  <c r="AI298"/>
  <c r="AI299"/>
  <c r="AI300"/>
  <c r="AI301"/>
  <c r="AI302"/>
  <c r="AI303"/>
  <c r="AI304"/>
  <c r="AI305"/>
  <c r="AI306"/>
  <c r="AI307"/>
  <c r="AI308"/>
  <c r="AI309"/>
  <c r="AI310"/>
  <c r="AI311"/>
  <c r="AI312"/>
  <c r="AI313"/>
  <c r="AI314"/>
  <c r="AI315"/>
  <c r="AI316"/>
  <c r="AI317"/>
  <c r="AI318"/>
  <c r="AI319"/>
  <c r="AI320"/>
  <c r="AI321"/>
  <c r="AI322"/>
  <c r="AI323"/>
  <c r="AI324"/>
  <c r="AI325"/>
  <c r="AI326"/>
  <c r="AI327"/>
  <c r="AI328"/>
  <c r="AI329"/>
  <c r="AI330"/>
  <c r="AI331"/>
  <c r="AI332"/>
  <c r="AI333"/>
  <c r="AI334"/>
  <c r="AI335"/>
  <c r="AI336"/>
  <c r="AI337"/>
  <c r="AI338"/>
  <c r="AI339"/>
  <c r="AI340"/>
  <c r="AI341"/>
  <c r="AI342"/>
  <c r="AI343"/>
  <c r="AI344"/>
  <c r="AI345"/>
  <c r="AI346"/>
  <c r="AI347"/>
  <c r="AI348"/>
  <c r="AI349"/>
  <c r="AI350"/>
  <c r="AI351"/>
  <c r="AI352"/>
  <c r="AI353"/>
  <c r="AI354"/>
  <c r="AI355"/>
  <c r="AI356"/>
  <c r="AI357"/>
  <c r="AI358"/>
  <c r="AI359"/>
  <c r="AI360"/>
  <c r="AI361"/>
  <c r="AI362"/>
  <c r="AI363"/>
  <c r="AI364"/>
  <c r="AI365"/>
  <c r="AI366"/>
  <c r="AI367"/>
  <c r="AI368"/>
  <c r="AI369"/>
  <c r="AI370"/>
  <c r="AI371"/>
  <c r="AI372"/>
  <c r="AI373"/>
  <c r="AI374"/>
  <c r="AI375"/>
  <c r="AI376"/>
  <c r="AI377"/>
  <c r="AI378"/>
  <c r="AI379"/>
  <c r="AI380"/>
  <c r="AI381"/>
  <c r="AI382"/>
  <c r="AI383"/>
  <c r="AI384"/>
  <c r="AI385"/>
  <c r="AI386"/>
  <c r="AI387"/>
  <c r="AI388"/>
  <c r="AI389"/>
  <c r="AI390"/>
  <c r="AI391"/>
  <c r="AI392"/>
  <c r="AI393"/>
  <c r="AI394"/>
  <c r="AI395"/>
  <c r="AI396"/>
  <c r="AI397"/>
  <c r="AI398"/>
  <c r="AI399"/>
  <c r="AI400"/>
  <c r="AI401"/>
  <c r="AI402"/>
  <c r="AI403"/>
  <c r="AI404"/>
  <c r="AI405"/>
  <c r="AI406"/>
  <c r="AI407"/>
  <c r="AI408"/>
  <c r="AI409"/>
  <c r="AI410"/>
  <c r="AI411"/>
  <c r="AI412"/>
  <c r="AI413"/>
  <c r="AI414"/>
  <c r="AI415"/>
  <c r="AI416"/>
  <c r="AI417"/>
  <c r="AI418"/>
  <c r="AI419"/>
  <c r="AI420"/>
  <c r="AI421"/>
  <c r="AI422"/>
  <c r="AI423"/>
  <c r="AI424"/>
  <c r="AI425"/>
  <c r="AI426"/>
  <c r="AI427"/>
  <c r="AI428"/>
  <c r="AI429"/>
  <c r="AI430"/>
  <c r="AI431"/>
  <c r="AI432"/>
  <c r="AI433"/>
  <c r="AI434"/>
  <c r="AI435"/>
  <c r="AI436"/>
  <c r="AI437"/>
  <c r="AI438"/>
  <c r="AI439"/>
  <c r="AI440"/>
  <c r="AI441"/>
  <c r="AI442"/>
  <c r="AI443"/>
  <c r="AI444"/>
  <c r="AI445"/>
  <c r="AI446"/>
  <c r="AI447"/>
  <c r="AI448"/>
  <c r="AI449"/>
  <c r="AI450"/>
  <c r="AI451"/>
  <c r="AI452"/>
  <c r="AI453"/>
  <c r="AI454"/>
  <c r="AI455"/>
  <c r="AI456"/>
  <c r="AI457"/>
  <c r="AI458"/>
  <c r="AI459"/>
  <c r="AI460"/>
  <c r="AI461"/>
  <c r="AI462"/>
  <c r="AI463"/>
  <c r="AI464"/>
  <c r="AI465"/>
  <c r="AI466"/>
  <c r="AI467"/>
  <c r="AI468"/>
  <c r="AI469"/>
  <c r="AI470"/>
  <c r="AI471"/>
  <c r="AI472"/>
  <c r="AI473"/>
  <c r="AI474"/>
  <c r="AI475"/>
  <c r="AI476"/>
  <c r="AI477"/>
  <c r="AI478"/>
  <c r="AI479"/>
  <c r="AI480"/>
  <c r="AI481"/>
  <c r="AI482"/>
  <c r="AI483"/>
  <c r="AI484"/>
  <c r="AI485"/>
  <c r="AI486"/>
  <c r="AI487"/>
  <c r="AI488"/>
  <c r="AI489"/>
  <c r="AI490"/>
  <c r="AI491"/>
  <c r="AI492"/>
  <c r="AI493"/>
  <c r="AI494"/>
  <c r="AI495"/>
  <c r="AI496"/>
  <c r="AI497"/>
  <c r="AI498"/>
  <c r="AI499"/>
  <c r="AI500"/>
  <c r="AI501"/>
  <c r="AI502"/>
  <c r="AI503"/>
  <c r="AI504"/>
  <c r="AI505"/>
  <c r="AI506"/>
  <c r="AI507"/>
  <c r="AI508"/>
  <c r="AI509"/>
  <c r="AI510"/>
  <c r="AI511"/>
  <c r="AI512"/>
  <c r="AI513"/>
  <c r="AI514"/>
  <c r="AI515"/>
  <c r="AI516"/>
  <c r="AI517"/>
  <c r="AI518"/>
  <c r="AI519"/>
  <c r="AI520"/>
  <c r="AI521"/>
  <c r="AI522"/>
  <c r="AI523"/>
  <c r="AI524"/>
  <c r="AI525"/>
  <c r="AI526"/>
  <c r="AI527"/>
  <c r="AI528"/>
  <c r="AI529"/>
  <c r="AI530"/>
  <c r="AI531"/>
  <c r="AI532"/>
  <c r="AI533"/>
  <c r="AI534"/>
  <c r="AI535"/>
  <c r="AI536"/>
  <c r="AI537"/>
  <c r="AI538"/>
  <c r="AI539"/>
  <c r="AI540"/>
  <c r="AI541"/>
  <c r="AI542"/>
  <c r="AI543"/>
  <c r="AI544"/>
  <c r="AI545"/>
  <c r="AI546"/>
  <c r="AI547"/>
  <c r="AI548"/>
  <c r="AI549"/>
  <c r="AI550"/>
  <c r="AI551"/>
  <c r="AI552"/>
  <c r="AI553"/>
  <c r="AI554"/>
  <c r="AI555"/>
  <c r="AI556"/>
  <c r="AI557"/>
  <c r="AI558"/>
  <c r="AI559"/>
  <c r="AI560"/>
  <c r="AI561"/>
  <c r="AI562"/>
  <c r="AI563"/>
  <c r="AI564"/>
  <c r="AI565"/>
  <c r="AI566"/>
  <c r="AI567"/>
  <c r="AI568"/>
  <c r="AI569"/>
  <c r="AI3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2"/>
  <c r="AG143"/>
  <c r="AG144"/>
  <c r="AG145"/>
  <c r="AG146"/>
  <c r="AG147"/>
  <c r="AG148"/>
  <c r="AG149"/>
  <c r="AG150"/>
  <c r="AG151"/>
  <c r="AG152"/>
  <c r="AG153"/>
  <c r="AG154"/>
  <c r="AG155"/>
  <c r="AG156"/>
  <c r="AG157"/>
  <c r="AG158"/>
  <c r="AG159"/>
  <c r="AG160"/>
  <c r="AG161"/>
  <c r="AG162"/>
  <c r="AG163"/>
  <c r="AG164"/>
  <c r="AG165"/>
  <c r="AG166"/>
  <c r="AG167"/>
  <c r="AG168"/>
  <c r="AG169"/>
  <c r="AG170"/>
  <c r="AG171"/>
  <c r="AG172"/>
  <c r="AG173"/>
  <c r="AG174"/>
  <c r="AG175"/>
  <c r="AG176"/>
  <c r="AG177"/>
  <c r="AG178"/>
  <c r="AG179"/>
  <c r="AG180"/>
  <c r="AG181"/>
  <c r="AG182"/>
  <c r="AG183"/>
  <c r="AG184"/>
  <c r="AG185"/>
  <c r="AG186"/>
  <c r="AG187"/>
  <c r="AG188"/>
  <c r="AG189"/>
  <c r="AG190"/>
  <c r="AG191"/>
  <c r="AG192"/>
  <c r="AG193"/>
  <c r="AG194"/>
  <c r="AG195"/>
  <c r="AG196"/>
  <c r="AG197"/>
  <c r="AG198"/>
  <c r="AG199"/>
  <c r="AG200"/>
  <c r="AG201"/>
  <c r="AG202"/>
  <c r="AG203"/>
  <c r="AG204"/>
  <c r="AG205"/>
  <c r="AG206"/>
  <c r="AG207"/>
  <c r="AG208"/>
  <c r="AG209"/>
  <c r="AG210"/>
  <c r="AG211"/>
  <c r="AG212"/>
  <c r="AG213"/>
  <c r="AG214"/>
  <c r="AG215"/>
  <c r="AG216"/>
  <c r="AG217"/>
  <c r="AG218"/>
  <c r="AG219"/>
  <c r="AG220"/>
  <c r="AG221"/>
  <c r="AG222"/>
  <c r="AG223"/>
  <c r="AG224"/>
  <c r="AG225"/>
  <c r="AG226"/>
  <c r="AG227"/>
  <c r="AG228"/>
  <c r="AG229"/>
  <c r="AG230"/>
  <c r="AG231"/>
  <c r="AG232"/>
  <c r="AG233"/>
  <c r="AG234"/>
  <c r="AG235"/>
  <c r="AG236"/>
  <c r="AG237"/>
  <c r="AG238"/>
  <c r="AG239"/>
  <c r="AG240"/>
  <c r="AG241"/>
  <c r="AG242"/>
  <c r="AG243"/>
  <c r="AG244"/>
  <c r="AG245"/>
  <c r="AG246"/>
  <c r="AG247"/>
  <c r="AG248"/>
  <c r="AG249"/>
  <c r="AG250"/>
  <c r="AG251"/>
  <c r="AG252"/>
  <c r="AG253"/>
  <c r="AG254"/>
  <c r="AG255"/>
  <c r="AG256"/>
  <c r="AG257"/>
  <c r="AG258"/>
  <c r="AG259"/>
  <c r="AG260"/>
  <c r="AG261"/>
  <c r="AG262"/>
  <c r="AG263"/>
  <c r="AG264"/>
  <c r="AG265"/>
  <c r="AG266"/>
  <c r="AG267"/>
  <c r="AG268"/>
  <c r="AG269"/>
  <c r="AG270"/>
  <c r="AG271"/>
  <c r="AG272"/>
  <c r="AG273"/>
  <c r="AG274"/>
  <c r="AG275"/>
  <c r="AG276"/>
  <c r="AG277"/>
  <c r="AG278"/>
  <c r="AG279"/>
  <c r="AG280"/>
  <c r="AG281"/>
  <c r="AG282"/>
  <c r="AG283"/>
  <c r="AG284"/>
  <c r="AG285"/>
  <c r="AG286"/>
  <c r="AG287"/>
  <c r="AG288"/>
  <c r="AG289"/>
  <c r="AG290"/>
  <c r="AG291"/>
  <c r="AG292"/>
  <c r="AG293"/>
  <c r="AG294"/>
  <c r="AG295"/>
  <c r="AG296"/>
  <c r="AG297"/>
  <c r="AG298"/>
  <c r="AG299"/>
  <c r="AG300"/>
  <c r="AG301"/>
  <c r="AG302"/>
  <c r="AG303"/>
  <c r="AG304"/>
  <c r="AG305"/>
  <c r="AG306"/>
  <c r="AG307"/>
  <c r="AG308"/>
  <c r="AG309"/>
  <c r="AG310"/>
  <c r="AG311"/>
  <c r="AG312"/>
  <c r="AG313"/>
  <c r="AG314"/>
  <c r="AG315"/>
  <c r="AG316"/>
  <c r="AG317"/>
  <c r="AG318"/>
  <c r="AG319"/>
  <c r="AG320"/>
  <c r="AG321"/>
  <c r="AG322"/>
  <c r="AG323"/>
  <c r="AG324"/>
  <c r="AG325"/>
  <c r="AG326"/>
  <c r="AG327"/>
  <c r="AG328"/>
  <c r="AG329"/>
  <c r="AG330"/>
  <c r="AG331"/>
  <c r="AG332"/>
  <c r="AG333"/>
  <c r="AG334"/>
  <c r="AG335"/>
  <c r="AG336"/>
  <c r="AG337"/>
  <c r="AG338"/>
  <c r="AG339"/>
  <c r="AG340"/>
  <c r="AG341"/>
  <c r="AG342"/>
  <c r="AG343"/>
  <c r="AG344"/>
  <c r="AG345"/>
  <c r="AG346"/>
  <c r="AG347"/>
  <c r="AG348"/>
  <c r="AG349"/>
  <c r="AG350"/>
  <c r="AG351"/>
  <c r="AG352"/>
  <c r="AG353"/>
  <c r="AG354"/>
  <c r="AG355"/>
  <c r="AG356"/>
  <c r="AG357"/>
  <c r="AG358"/>
  <c r="AG359"/>
  <c r="AG360"/>
  <c r="AG361"/>
  <c r="AG362"/>
  <c r="AG363"/>
  <c r="AG364"/>
  <c r="AG365"/>
  <c r="AG366"/>
  <c r="AG367"/>
  <c r="AG368"/>
  <c r="AG369"/>
  <c r="AG370"/>
  <c r="AG371"/>
  <c r="AG372"/>
  <c r="AG373"/>
  <c r="AG374"/>
  <c r="AG375"/>
  <c r="AG376"/>
  <c r="AG377"/>
  <c r="AG378"/>
  <c r="AG379"/>
  <c r="AG380"/>
  <c r="AG381"/>
  <c r="AG382"/>
  <c r="AG383"/>
  <c r="AG384"/>
  <c r="AG385"/>
  <c r="AG386"/>
  <c r="AG387"/>
  <c r="AG388"/>
  <c r="AG389"/>
  <c r="AG390"/>
  <c r="AG391"/>
  <c r="AG392"/>
  <c r="AG393"/>
  <c r="AG394"/>
  <c r="AG395"/>
  <c r="AG396"/>
  <c r="AG397"/>
  <c r="AG398"/>
  <c r="AG399"/>
  <c r="AG400"/>
  <c r="AG401"/>
  <c r="AG402"/>
  <c r="AG403"/>
  <c r="AG404"/>
  <c r="AG405"/>
  <c r="AG406"/>
  <c r="AG407"/>
  <c r="AG408"/>
  <c r="AG409"/>
  <c r="AG410"/>
  <c r="AG411"/>
  <c r="AG412"/>
  <c r="AG413"/>
  <c r="AG414"/>
  <c r="AG415"/>
  <c r="AG416"/>
  <c r="AG417"/>
  <c r="AG418"/>
  <c r="AG419"/>
  <c r="AG420"/>
  <c r="AG421"/>
  <c r="AG422"/>
  <c r="AG423"/>
  <c r="AG424"/>
  <c r="AG425"/>
  <c r="AG426"/>
  <c r="AG427"/>
  <c r="AG428"/>
  <c r="AG429"/>
  <c r="AG430"/>
  <c r="AG431"/>
  <c r="AG432"/>
  <c r="AG433"/>
  <c r="AG434"/>
  <c r="AG435"/>
  <c r="AG436"/>
  <c r="AG437"/>
  <c r="AG438"/>
  <c r="AG439"/>
  <c r="AG440"/>
  <c r="AG441"/>
  <c r="AG442"/>
  <c r="AG443"/>
  <c r="AG444"/>
  <c r="AG445"/>
  <c r="AG446"/>
  <c r="AG447"/>
  <c r="AG448"/>
  <c r="AG449"/>
  <c r="AG450"/>
  <c r="AG451"/>
  <c r="AG452"/>
  <c r="AG453"/>
  <c r="AG454"/>
  <c r="AG455"/>
  <c r="AG456"/>
  <c r="AG457"/>
  <c r="AG458"/>
  <c r="AG459"/>
  <c r="AG460"/>
  <c r="AG461"/>
  <c r="AG462"/>
  <c r="AG463"/>
  <c r="AG464"/>
  <c r="AG465"/>
  <c r="AG466"/>
  <c r="AG467"/>
  <c r="AG468"/>
  <c r="AG469"/>
  <c r="AG470"/>
  <c r="AG471"/>
  <c r="AG472"/>
  <c r="AG473"/>
  <c r="AG474"/>
  <c r="AG475"/>
  <c r="AG476"/>
  <c r="AG477"/>
  <c r="AG478"/>
  <c r="AG479"/>
  <c r="AG480"/>
  <c r="AG481"/>
  <c r="AG482"/>
  <c r="AG483"/>
  <c r="AG484"/>
  <c r="AG485"/>
  <c r="AG486"/>
  <c r="AG487"/>
  <c r="AG488"/>
  <c r="AG489"/>
  <c r="AG490"/>
  <c r="AG491"/>
  <c r="AG492"/>
  <c r="AG493"/>
  <c r="AG494"/>
  <c r="AG495"/>
  <c r="AG496"/>
  <c r="AG497"/>
  <c r="AG498"/>
  <c r="AG499"/>
  <c r="AG500"/>
  <c r="AG501"/>
  <c r="AG502"/>
  <c r="AG503"/>
  <c r="AG504"/>
  <c r="AG505"/>
  <c r="AG506"/>
  <c r="AG507"/>
  <c r="AG508"/>
  <c r="AG509"/>
  <c r="AG510"/>
  <c r="AG511"/>
  <c r="AG512"/>
  <c r="AG513"/>
  <c r="AG514"/>
  <c r="AG515"/>
  <c r="AG516"/>
  <c r="AG517"/>
  <c r="AG518"/>
  <c r="AG519"/>
  <c r="AG520"/>
  <c r="AG521"/>
  <c r="AG522"/>
  <c r="AG523"/>
  <c r="AG524"/>
  <c r="AG525"/>
  <c r="AG526"/>
  <c r="AG527"/>
  <c r="AG528"/>
  <c r="AG529"/>
  <c r="AG530"/>
  <c r="AG531"/>
  <c r="AG532"/>
  <c r="AG533"/>
  <c r="AG534"/>
  <c r="AG535"/>
  <c r="AG536"/>
  <c r="AG537"/>
  <c r="AG538"/>
  <c r="AG539"/>
  <c r="AG540"/>
  <c r="AG541"/>
  <c r="AG542"/>
  <c r="AG543"/>
  <c r="AG544"/>
  <c r="AG545"/>
  <c r="AG546"/>
  <c r="AG547"/>
  <c r="AG548"/>
  <c r="AG549"/>
  <c r="AG550"/>
  <c r="AG551"/>
  <c r="AG552"/>
  <c r="AG553"/>
  <c r="AG554"/>
  <c r="AG555"/>
  <c r="AG556"/>
  <c r="AG557"/>
  <c r="AG558"/>
  <c r="AG559"/>
  <c r="AG560"/>
  <c r="AG561"/>
  <c r="AG562"/>
  <c r="AG563"/>
  <c r="AG564"/>
  <c r="AG565"/>
  <c r="AG566"/>
  <c r="AG567"/>
  <c r="AG568"/>
  <c r="AG569"/>
  <c r="AG3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1"/>
  <c r="AE132"/>
  <c r="AE133"/>
  <c r="AE134"/>
  <c r="AE135"/>
  <c r="AE136"/>
  <c r="AE137"/>
  <c r="AE138"/>
  <c r="AE139"/>
  <c r="AE140"/>
  <c r="AE141"/>
  <c r="AE142"/>
  <c r="AE143"/>
  <c r="AE144"/>
  <c r="AE145"/>
  <c r="AE146"/>
  <c r="AE147"/>
  <c r="AE148"/>
  <c r="AE149"/>
  <c r="AE150"/>
  <c r="AE151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8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2"/>
  <c r="AE193"/>
  <c r="AE194"/>
  <c r="AE195"/>
  <c r="AE196"/>
  <c r="AE197"/>
  <c r="AE198"/>
  <c r="AE199"/>
  <c r="AE200"/>
  <c r="AE201"/>
  <c r="AE202"/>
  <c r="AE203"/>
  <c r="AE204"/>
  <c r="AE205"/>
  <c r="AE206"/>
  <c r="AE207"/>
  <c r="AE208"/>
  <c r="AE209"/>
  <c r="AE210"/>
  <c r="AE211"/>
  <c r="AE212"/>
  <c r="AE213"/>
  <c r="AE214"/>
  <c r="AE215"/>
  <c r="AE216"/>
  <c r="AE217"/>
  <c r="AE218"/>
  <c r="AE219"/>
  <c r="AE220"/>
  <c r="AE221"/>
  <c r="AE222"/>
  <c r="AE223"/>
  <c r="AE224"/>
  <c r="AE225"/>
  <c r="AE226"/>
  <c r="AE227"/>
  <c r="AE228"/>
  <c r="AE229"/>
  <c r="AE230"/>
  <c r="AE231"/>
  <c r="AE232"/>
  <c r="AE233"/>
  <c r="AE234"/>
  <c r="AE235"/>
  <c r="AE236"/>
  <c r="AE237"/>
  <c r="AE238"/>
  <c r="AE239"/>
  <c r="AE240"/>
  <c r="AE241"/>
  <c r="AE242"/>
  <c r="AE243"/>
  <c r="AE244"/>
  <c r="AE245"/>
  <c r="AE246"/>
  <c r="AE247"/>
  <c r="AE248"/>
  <c r="AE249"/>
  <c r="AE250"/>
  <c r="AE251"/>
  <c r="AE252"/>
  <c r="AE253"/>
  <c r="AE254"/>
  <c r="AE255"/>
  <c r="AE256"/>
  <c r="AE257"/>
  <c r="AE258"/>
  <c r="AE259"/>
  <c r="AE260"/>
  <c r="AE261"/>
  <c r="AE262"/>
  <c r="AE263"/>
  <c r="AE264"/>
  <c r="AE265"/>
  <c r="AE266"/>
  <c r="AE267"/>
  <c r="AE268"/>
  <c r="AE269"/>
  <c r="AE270"/>
  <c r="AE271"/>
  <c r="AE272"/>
  <c r="AE273"/>
  <c r="AE274"/>
  <c r="AE275"/>
  <c r="AE276"/>
  <c r="AE277"/>
  <c r="AE278"/>
  <c r="AE279"/>
  <c r="AE280"/>
  <c r="AE281"/>
  <c r="AE282"/>
  <c r="AE283"/>
  <c r="AE284"/>
  <c r="AE285"/>
  <c r="AE286"/>
  <c r="AE287"/>
  <c r="AE288"/>
  <c r="AE289"/>
  <c r="AE290"/>
  <c r="AE291"/>
  <c r="AE292"/>
  <c r="AE293"/>
  <c r="AE294"/>
  <c r="AE295"/>
  <c r="AE296"/>
  <c r="AE297"/>
  <c r="AE298"/>
  <c r="AE299"/>
  <c r="AE300"/>
  <c r="AE301"/>
  <c r="AE302"/>
  <c r="AE303"/>
  <c r="AE304"/>
  <c r="AE305"/>
  <c r="AE306"/>
  <c r="AE307"/>
  <c r="AE308"/>
  <c r="AE309"/>
  <c r="AE310"/>
  <c r="AE311"/>
  <c r="AE312"/>
  <c r="AE313"/>
  <c r="AE314"/>
  <c r="AE315"/>
  <c r="AE316"/>
  <c r="AE317"/>
  <c r="AE318"/>
  <c r="AE319"/>
  <c r="AE320"/>
  <c r="AE321"/>
  <c r="AE322"/>
  <c r="AE323"/>
  <c r="AE324"/>
  <c r="AE325"/>
  <c r="AE326"/>
  <c r="AE327"/>
  <c r="AE328"/>
  <c r="AE329"/>
  <c r="AE330"/>
  <c r="AE331"/>
  <c r="AE332"/>
  <c r="AE333"/>
  <c r="AE334"/>
  <c r="AE335"/>
  <c r="AE336"/>
  <c r="AE337"/>
  <c r="AE338"/>
  <c r="AE339"/>
  <c r="AE340"/>
  <c r="AE341"/>
  <c r="AE342"/>
  <c r="AE343"/>
  <c r="AE344"/>
  <c r="AE345"/>
  <c r="AE346"/>
  <c r="AE347"/>
  <c r="AE348"/>
  <c r="AE349"/>
  <c r="AE350"/>
  <c r="AE351"/>
  <c r="AE352"/>
  <c r="AE353"/>
  <c r="AE354"/>
  <c r="AE355"/>
  <c r="AE356"/>
  <c r="AE357"/>
  <c r="AE358"/>
  <c r="AE359"/>
  <c r="AE360"/>
  <c r="AE361"/>
  <c r="AE362"/>
  <c r="AE363"/>
  <c r="AE364"/>
  <c r="AE365"/>
  <c r="AE366"/>
  <c r="AE367"/>
  <c r="AE368"/>
  <c r="AE369"/>
  <c r="AE370"/>
  <c r="AE371"/>
  <c r="AE372"/>
  <c r="AE373"/>
  <c r="AE374"/>
  <c r="AE375"/>
  <c r="AE376"/>
  <c r="AE377"/>
  <c r="AE378"/>
  <c r="AE379"/>
  <c r="AE380"/>
  <c r="AE381"/>
  <c r="AE382"/>
  <c r="AE383"/>
  <c r="AE384"/>
  <c r="AE385"/>
  <c r="AE386"/>
  <c r="AE387"/>
  <c r="AE388"/>
  <c r="AE389"/>
  <c r="AE390"/>
  <c r="AE391"/>
  <c r="AE392"/>
  <c r="AE393"/>
  <c r="AE394"/>
  <c r="AE395"/>
  <c r="AE396"/>
  <c r="AE397"/>
  <c r="AE398"/>
  <c r="AE399"/>
  <c r="AE400"/>
  <c r="AE401"/>
  <c r="AE402"/>
  <c r="AE403"/>
  <c r="AE404"/>
  <c r="AE405"/>
  <c r="AE406"/>
  <c r="AE407"/>
  <c r="AE408"/>
  <c r="AE409"/>
  <c r="AE410"/>
  <c r="AE411"/>
  <c r="AE412"/>
  <c r="AE413"/>
  <c r="AE414"/>
  <c r="AE415"/>
  <c r="AE416"/>
  <c r="AE417"/>
  <c r="AE418"/>
  <c r="AE419"/>
  <c r="AE420"/>
  <c r="AE421"/>
  <c r="AE422"/>
  <c r="AE423"/>
  <c r="AE424"/>
  <c r="AE425"/>
  <c r="AE426"/>
  <c r="AE427"/>
  <c r="AE428"/>
  <c r="AE429"/>
  <c r="AE430"/>
  <c r="AE431"/>
  <c r="AE432"/>
  <c r="AE433"/>
  <c r="AE434"/>
  <c r="AE435"/>
  <c r="AE436"/>
  <c r="AE437"/>
  <c r="AE438"/>
  <c r="AE439"/>
  <c r="AE440"/>
  <c r="AE441"/>
  <c r="AE442"/>
  <c r="AE443"/>
  <c r="AE444"/>
  <c r="AE445"/>
  <c r="AE446"/>
  <c r="AE447"/>
  <c r="AE448"/>
  <c r="AE449"/>
  <c r="AE450"/>
  <c r="AE451"/>
  <c r="AE452"/>
  <c r="AE453"/>
  <c r="AE454"/>
  <c r="AE455"/>
  <c r="AE456"/>
  <c r="AE457"/>
  <c r="AE458"/>
  <c r="AE459"/>
  <c r="AE460"/>
  <c r="AE461"/>
  <c r="AE462"/>
  <c r="AE463"/>
  <c r="AE464"/>
  <c r="AE465"/>
  <c r="AE466"/>
  <c r="AE467"/>
  <c r="AE468"/>
  <c r="AE469"/>
  <c r="AE470"/>
  <c r="AE471"/>
  <c r="AE472"/>
  <c r="AE473"/>
  <c r="AE474"/>
  <c r="AE475"/>
  <c r="AE476"/>
  <c r="AE477"/>
  <c r="AE478"/>
  <c r="AE479"/>
  <c r="AE480"/>
  <c r="AE481"/>
  <c r="AE482"/>
  <c r="AE483"/>
  <c r="AE484"/>
  <c r="AE485"/>
  <c r="AE486"/>
  <c r="AE487"/>
  <c r="AE488"/>
  <c r="AE489"/>
  <c r="AE490"/>
  <c r="AE491"/>
  <c r="AE492"/>
  <c r="AE493"/>
  <c r="AE494"/>
  <c r="AE495"/>
  <c r="AE496"/>
  <c r="AE497"/>
  <c r="AE498"/>
  <c r="AE499"/>
  <c r="AE500"/>
  <c r="AE501"/>
  <c r="AE502"/>
  <c r="AE503"/>
  <c r="AE504"/>
  <c r="AE505"/>
  <c r="AE506"/>
  <c r="AE507"/>
  <c r="AE508"/>
  <c r="AE509"/>
  <c r="AE510"/>
  <c r="AE511"/>
  <c r="AE512"/>
  <c r="AE513"/>
  <c r="AE514"/>
  <c r="AE515"/>
  <c r="AE516"/>
  <c r="AE517"/>
  <c r="AE518"/>
  <c r="AE519"/>
  <c r="AE520"/>
  <c r="AE521"/>
  <c r="AE522"/>
  <c r="AE523"/>
  <c r="AE524"/>
  <c r="AE525"/>
  <c r="AE526"/>
  <c r="AE527"/>
  <c r="AE528"/>
  <c r="AE529"/>
  <c r="AE530"/>
  <c r="AE531"/>
  <c r="AE532"/>
  <c r="AE533"/>
  <c r="AE534"/>
  <c r="AE535"/>
  <c r="AE536"/>
  <c r="AE537"/>
  <c r="AE538"/>
  <c r="AE539"/>
  <c r="AE540"/>
  <c r="AE541"/>
  <c r="AE542"/>
  <c r="AE543"/>
  <c r="AE544"/>
  <c r="AE545"/>
  <c r="AE546"/>
  <c r="AE547"/>
  <c r="AE548"/>
  <c r="AE549"/>
  <c r="AE550"/>
  <c r="AE551"/>
  <c r="AE552"/>
  <c r="AE553"/>
  <c r="AE554"/>
  <c r="AE555"/>
  <c r="AE556"/>
  <c r="AE557"/>
  <c r="AE558"/>
  <c r="AE559"/>
  <c r="AE560"/>
  <c r="AE561"/>
  <c r="AE562"/>
  <c r="AE563"/>
  <c r="AE564"/>
  <c r="AE565"/>
  <c r="AE566"/>
  <c r="AE567"/>
  <c r="AE568"/>
  <c r="AE569"/>
  <c r="AE3"/>
  <c r="Z558"/>
  <c r="Z559"/>
  <c r="Z560"/>
  <c r="Z561"/>
  <c r="Z562"/>
  <c r="Z563"/>
  <c r="Z564"/>
  <c r="Z565"/>
  <c r="Z566"/>
  <c r="Z567"/>
  <c r="Z568"/>
  <c r="Z569"/>
  <c r="U558"/>
  <c r="U559"/>
  <c r="U560"/>
  <c r="U561"/>
  <c r="U562"/>
  <c r="U563"/>
  <c r="U564"/>
  <c r="U565"/>
  <c r="U566"/>
  <c r="U567"/>
  <c r="U568"/>
  <c r="U569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79"/>
  <c r="AC480"/>
  <c r="AC481"/>
  <c r="AC482"/>
  <c r="AC483"/>
  <c r="AC484"/>
  <c r="AC485"/>
  <c r="AC486"/>
  <c r="AC487"/>
  <c r="AC488"/>
  <c r="AC489"/>
  <c r="AC490"/>
  <c r="AC491"/>
  <c r="AC492"/>
  <c r="AC493"/>
  <c r="AC494"/>
  <c r="AC495"/>
  <c r="AC496"/>
  <c r="AC497"/>
  <c r="AC498"/>
  <c r="AC499"/>
  <c r="AC500"/>
  <c r="AC501"/>
  <c r="AC502"/>
  <c r="AC503"/>
  <c r="AC504"/>
  <c r="AC505"/>
  <c r="AC506"/>
  <c r="AC507"/>
  <c r="AC508"/>
  <c r="AC509"/>
  <c r="AC510"/>
  <c r="AC5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3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220"/>
  <c r="AA221"/>
  <c r="AA222"/>
  <c r="AA223"/>
  <c r="AA224"/>
  <c r="AA225"/>
  <c r="AA226"/>
  <c r="AA227"/>
  <c r="AA228"/>
  <c r="AA229"/>
  <c r="AA230"/>
  <c r="AA231"/>
  <c r="AA232"/>
  <c r="AA233"/>
  <c r="AA234"/>
  <c r="AA235"/>
  <c r="AA236"/>
  <c r="AA237"/>
  <c r="AA238"/>
  <c r="AA239"/>
  <c r="AA240"/>
  <c r="AA241"/>
  <c r="AA242"/>
  <c r="AA243"/>
  <c r="AA244"/>
  <c r="AA245"/>
  <c r="AA246"/>
  <c r="AA247"/>
  <c r="AA248"/>
  <c r="AA249"/>
  <c r="AA250"/>
  <c r="AA251"/>
  <c r="AA252"/>
  <c r="AA253"/>
  <c r="AA254"/>
  <c r="AA255"/>
  <c r="AA256"/>
  <c r="AA257"/>
  <c r="AA258"/>
  <c r="AA259"/>
  <c r="AA260"/>
  <c r="AA261"/>
  <c r="AA262"/>
  <c r="AA263"/>
  <c r="AA264"/>
  <c r="AA265"/>
  <c r="AA266"/>
  <c r="AA267"/>
  <c r="AA268"/>
  <c r="AA269"/>
  <c r="AA270"/>
  <c r="AA271"/>
  <c r="AA272"/>
  <c r="AA273"/>
  <c r="AA274"/>
  <c r="AA275"/>
  <c r="AA276"/>
  <c r="AA277"/>
  <c r="AA278"/>
  <c r="AA279"/>
  <c r="AA280"/>
  <c r="AA281"/>
  <c r="AA282"/>
  <c r="AA283"/>
  <c r="AA284"/>
  <c r="AA285"/>
  <c r="AA286"/>
  <c r="AA287"/>
  <c r="AA288"/>
  <c r="AA289"/>
  <c r="AA290"/>
  <c r="AA291"/>
  <c r="AA292"/>
  <c r="AA293"/>
  <c r="AA294"/>
  <c r="AA295"/>
  <c r="AA296"/>
  <c r="AA297"/>
  <c r="AA298"/>
  <c r="AA299"/>
  <c r="AA300"/>
  <c r="AA301"/>
  <c r="AA302"/>
  <c r="AA303"/>
  <c r="AA304"/>
  <c r="AA305"/>
  <c r="AA306"/>
  <c r="AA307"/>
  <c r="AA308"/>
  <c r="AA309"/>
  <c r="AA310"/>
  <c r="AA311"/>
  <c r="AA312"/>
  <c r="AA313"/>
  <c r="AA314"/>
  <c r="AA315"/>
  <c r="AA316"/>
  <c r="AA317"/>
  <c r="AA318"/>
  <c r="AA319"/>
  <c r="AA320"/>
  <c r="AA321"/>
  <c r="AA322"/>
  <c r="AA323"/>
  <c r="AA324"/>
  <c r="AA325"/>
  <c r="AA326"/>
  <c r="AA327"/>
  <c r="AA328"/>
  <c r="AA329"/>
  <c r="AA330"/>
  <c r="AA331"/>
  <c r="AA332"/>
  <c r="AA333"/>
  <c r="AA334"/>
  <c r="AA335"/>
  <c r="AA336"/>
  <c r="AA337"/>
  <c r="AA338"/>
  <c r="AA339"/>
  <c r="AA340"/>
  <c r="AA341"/>
  <c r="AA342"/>
  <c r="AA343"/>
  <c r="AA344"/>
  <c r="AA345"/>
  <c r="AA346"/>
  <c r="AA347"/>
  <c r="AA348"/>
  <c r="AA349"/>
  <c r="AA350"/>
  <c r="AA351"/>
  <c r="AA352"/>
  <c r="AA353"/>
  <c r="AA354"/>
  <c r="AA355"/>
  <c r="AA356"/>
  <c r="AA357"/>
  <c r="AA358"/>
  <c r="AA359"/>
  <c r="AA360"/>
  <c r="AA361"/>
  <c r="AA362"/>
  <c r="AA363"/>
  <c r="AA364"/>
  <c r="AA365"/>
  <c r="AA366"/>
  <c r="AA367"/>
  <c r="AA368"/>
  <c r="AA369"/>
  <c r="AA370"/>
  <c r="AA371"/>
  <c r="AA372"/>
  <c r="AA373"/>
  <c r="AA374"/>
  <c r="AA375"/>
  <c r="AA376"/>
  <c r="AA377"/>
  <c r="AA378"/>
  <c r="AA379"/>
  <c r="AA380"/>
  <c r="AA381"/>
  <c r="AA382"/>
  <c r="AA383"/>
  <c r="AA384"/>
  <c r="AA385"/>
  <c r="AA386"/>
  <c r="AA387"/>
  <c r="AA388"/>
  <c r="AA389"/>
  <c r="AA390"/>
  <c r="AA391"/>
  <c r="AA392"/>
  <c r="AA393"/>
  <c r="AA394"/>
  <c r="AA395"/>
  <c r="AA396"/>
  <c r="AA397"/>
  <c r="AA398"/>
  <c r="AA399"/>
  <c r="AA400"/>
  <c r="AA401"/>
  <c r="AA402"/>
  <c r="AA403"/>
  <c r="AA404"/>
  <c r="AA405"/>
  <c r="AA406"/>
  <c r="AA407"/>
  <c r="AA408"/>
  <c r="AA409"/>
  <c r="AA410"/>
  <c r="AA411"/>
  <c r="AA412"/>
  <c r="AA413"/>
  <c r="AA414"/>
  <c r="AA415"/>
  <c r="AA416"/>
  <c r="AA417"/>
  <c r="AA418"/>
  <c r="AA419"/>
  <c r="AA420"/>
  <c r="AA421"/>
  <c r="AA422"/>
  <c r="AA423"/>
  <c r="AA424"/>
  <c r="AA425"/>
  <c r="AA426"/>
  <c r="AA427"/>
  <c r="AA428"/>
  <c r="AA429"/>
  <c r="AA430"/>
  <c r="AA431"/>
  <c r="AA432"/>
  <c r="AA433"/>
  <c r="AA434"/>
  <c r="AA435"/>
  <c r="AA436"/>
  <c r="AA437"/>
  <c r="AA438"/>
  <c r="AA439"/>
  <c r="AA440"/>
  <c r="AA441"/>
  <c r="AA442"/>
  <c r="AA443"/>
  <c r="AA444"/>
  <c r="AA445"/>
  <c r="AA446"/>
  <c r="AA447"/>
  <c r="AA448"/>
  <c r="AA449"/>
  <c r="AA450"/>
  <c r="AA451"/>
  <c r="AA452"/>
  <c r="AA453"/>
  <c r="AA454"/>
  <c r="AA455"/>
  <c r="AA456"/>
  <c r="AA457"/>
  <c r="AA458"/>
  <c r="AA459"/>
  <c r="AA460"/>
  <c r="AA461"/>
  <c r="AA462"/>
  <c r="AA463"/>
  <c r="AA464"/>
  <c r="AA465"/>
  <c r="AA466"/>
  <c r="AA467"/>
  <c r="AA468"/>
  <c r="AA469"/>
  <c r="AA470"/>
  <c r="AA471"/>
  <c r="AA472"/>
  <c r="AA473"/>
  <c r="AA474"/>
  <c r="AA475"/>
  <c r="AA476"/>
  <c r="AA477"/>
  <c r="AA478"/>
  <c r="AA479"/>
  <c r="AA480"/>
  <c r="AA481"/>
  <c r="AA482"/>
  <c r="AA483"/>
  <c r="AA484"/>
  <c r="AA485"/>
  <c r="AA486"/>
  <c r="AA487"/>
  <c r="AA488"/>
  <c r="AA489"/>
  <c r="AA490"/>
  <c r="AA491"/>
  <c r="AA492"/>
  <c r="AA493"/>
  <c r="AA494"/>
  <c r="AA495"/>
  <c r="AA496"/>
  <c r="AA497"/>
  <c r="AA498"/>
  <c r="AA499"/>
  <c r="AA500"/>
  <c r="AA501"/>
  <c r="AA502"/>
  <c r="AA503"/>
  <c r="AA504"/>
  <c r="AA505"/>
  <c r="AA506"/>
  <c r="AA507"/>
  <c r="AA508"/>
  <c r="AA509"/>
  <c r="AA510"/>
  <c r="AA511"/>
  <c r="AA512"/>
  <c r="AA513"/>
  <c r="AA514"/>
  <c r="AA515"/>
  <c r="AA516"/>
  <c r="AA517"/>
  <c r="AA518"/>
  <c r="AA519"/>
  <c r="AA520"/>
  <c r="AA521"/>
  <c r="AA522"/>
  <c r="AA523"/>
  <c r="AA524"/>
  <c r="AA525"/>
  <c r="AA526"/>
  <c r="AA527"/>
  <c r="AA528"/>
  <c r="AA529"/>
  <c r="AA530"/>
  <c r="AA531"/>
  <c r="AA532"/>
  <c r="AA533"/>
  <c r="AA534"/>
  <c r="AA535"/>
  <c r="AA536"/>
  <c r="AA537"/>
  <c r="AA538"/>
  <c r="AA539"/>
  <c r="AA540"/>
  <c r="AA541"/>
  <c r="AA542"/>
  <c r="AA543"/>
  <c r="AA544"/>
  <c r="AA545"/>
  <c r="AA546"/>
  <c r="AA547"/>
  <c r="AA548"/>
  <c r="AA549"/>
  <c r="AA550"/>
  <c r="AA551"/>
  <c r="AA552"/>
  <c r="AA553"/>
  <c r="AA554"/>
  <c r="AA555"/>
  <c r="AA556"/>
  <c r="AA557"/>
  <c r="AA558"/>
  <c r="AA559"/>
  <c r="AA560"/>
  <c r="AA561"/>
  <c r="AA562"/>
  <c r="AA563"/>
  <c r="AA564"/>
  <c r="AA565"/>
  <c r="AA566"/>
  <c r="AA567"/>
  <c r="AA568"/>
  <c r="AA569"/>
  <c r="AA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3"/>
  <c r="U31"/>
  <c r="A2" i="7"/>
  <c r="Q3" s="1"/>
  <c r="R3" l="1"/>
  <c r="P3"/>
  <c r="AE546" i="9"/>
  <c r="AE578"/>
  <c r="AE482"/>
  <c r="AE442"/>
  <c r="AE426"/>
  <c r="AE394"/>
  <c r="AE186"/>
  <c r="AE154"/>
  <c r="AE138"/>
  <c r="AE106"/>
  <c r="AE90"/>
  <c r="AE26"/>
  <c r="AE10"/>
  <c r="AE576"/>
  <c r="AE568"/>
  <c r="AE560"/>
  <c r="AE552"/>
  <c r="AE544"/>
  <c r="AE536"/>
  <c r="AE528"/>
  <c r="AE520"/>
  <c r="AE512"/>
  <c r="AE504"/>
  <c r="AE496"/>
  <c r="AE488"/>
  <c r="AE480"/>
  <c r="AE472"/>
  <c r="AE464"/>
  <c r="AE456"/>
  <c r="AE448"/>
  <c r="AE432"/>
  <c r="AE424"/>
  <c r="AE416"/>
  <c r="AE400"/>
  <c r="AE392"/>
  <c r="AE384"/>
  <c r="AE368"/>
  <c r="AE360"/>
  <c r="AE352"/>
  <c r="AE336"/>
  <c r="AE328"/>
  <c r="AE320"/>
  <c r="AE304"/>
  <c r="AE296"/>
  <c r="AE288"/>
  <c r="AE272"/>
  <c r="AE264"/>
  <c r="AE256"/>
  <c r="AE240"/>
  <c r="AE232"/>
  <c r="AE224"/>
  <c r="AE208"/>
  <c r="AE200"/>
  <c r="AE192"/>
  <c r="AE176"/>
  <c r="AE168"/>
  <c r="AE160"/>
  <c r="AE144"/>
  <c r="AE136"/>
  <c r="AE128"/>
  <c r="AE112"/>
  <c r="AE104"/>
  <c r="AE96"/>
  <c r="AE80"/>
  <c r="AE72"/>
  <c r="AE64"/>
  <c r="AE56"/>
  <c r="AE48"/>
  <c r="AE40"/>
  <c r="AE32"/>
  <c r="AE585"/>
  <c r="AE537"/>
  <c r="AE521"/>
  <c r="AE505"/>
  <c r="AE473"/>
  <c r="AE493"/>
  <c r="AE59"/>
  <c r="AE39"/>
  <c r="AE190"/>
  <c r="AE158"/>
  <c r="AE484"/>
  <c r="AE509"/>
  <c r="AE574"/>
  <c r="AE542"/>
  <c r="AE238"/>
  <c r="AE206"/>
  <c r="AE78"/>
  <c r="AE75"/>
  <c r="AE43"/>
  <c r="AE27"/>
  <c r="AE11"/>
  <c r="AE586"/>
  <c r="AE570"/>
  <c r="AE562"/>
  <c r="AE554"/>
  <c r="AE538"/>
  <c r="AE530"/>
  <c r="AE522"/>
  <c r="AE514"/>
  <c r="AE506"/>
  <c r="AE498"/>
  <c r="AE458"/>
  <c r="AE410"/>
  <c r="AE378"/>
  <c r="AE362"/>
  <c r="AE346"/>
  <c r="AE330"/>
  <c r="AE314"/>
  <c r="AE298"/>
  <c r="AE282"/>
  <c r="AE266"/>
  <c r="AE250"/>
  <c r="AE242"/>
  <c r="AE234"/>
  <c r="AE218"/>
  <c r="AE202"/>
  <c r="AE170"/>
  <c r="AE122"/>
  <c r="AE98"/>
  <c r="AE82"/>
  <c r="AE74"/>
  <c r="AE66"/>
  <c r="AE58"/>
  <c r="AE50"/>
  <c r="AE42"/>
  <c r="AE34"/>
  <c r="AE18"/>
  <c r="AE477"/>
  <c r="AE550"/>
  <c r="AE518"/>
  <c r="AE70"/>
  <c r="AE54"/>
  <c r="AE534"/>
  <c r="AE398"/>
  <c r="AE358"/>
  <c r="AE270"/>
  <c r="AE558"/>
  <c r="AE526"/>
  <c r="AE382"/>
  <c r="AE222"/>
  <c r="AE146"/>
  <c r="AE24"/>
  <c r="AE16"/>
  <c r="AE8"/>
  <c r="AE194"/>
  <c r="AE474"/>
  <c r="AE524"/>
  <c r="AE500"/>
  <c r="AE364"/>
  <c r="AE172"/>
  <c r="AE60"/>
  <c r="AE178"/>
  <c r="AE130"/>
  <c r="AE114"/>
  <c r="AE584"/>
  <c r="AE162"/>
  <c r="AE553"/>
  <c r="AE582"/>
  <c r="AE510"/>
  <c r="AE478"/>
  <c r="AE462"/>
  <c r="AE366"/>
  <c r="AE326"/>
  <c r="AE174"/>
  <c r="AE142"/>
  <c r="AE22"/>
  <c r="AE490"/>
  <c r="AE566"/>
  <c r="AE502"/>
  <c r="AE470"/>
  <c r="AE430"/>
  <c r="AE350"/>
  <c r="AE318"/>
  <c r="AE286"/>
  <c r="AE94"/>
  <c r="AE30"/>
  <c r="AE494"/>
  <c r="AE454"/>
  <c r="AE422"/>
  <c r="AE390"/>
  <c r="AE254"/>
  <c r="AE110"/>
  <c r="AE46"/>
  <c r="AE6"/>
  <c r="AE590"/>
  <c r="AE486"/>
  <c r="AE446"/>
  <c r="AE414"/>
  <c r="AE334"/>
  <c r="AE302"/>
  <c r="AE126"/>
  <c r="AE62"/>
  <c r="AE38"/>
  <c r="AE14"/>
  <c r="AE589"/>
  <c r="AE573"/>
  <c r="AE557"/>
  <c r="AE541"/>
  <c r="AE525"/>
  <c r="AE588"/>
  <c r="AE580"/>
  <c r="AE572"/>
  <c r="AE564"/>
  <c r="AE556"/>
  <c r="AE548"/>
  <c r="AE540"/>
  <c r="AE532"/>
  <c r="AE516"/>
  <c r="AE508"/>
  <c r="AE492"/>
  <c r="AE476"/>
  <c r="AE468"/>
  <c r="AE460"/>
  <c r="AE436"/>
  <c r="AE428"/>
  <c r="AE404"/>
  <c r="AE396"/>
  <c r="AE372"/>
  <c r="AE340"/>
  <c r="AE332"/>
  <c r="AE308"/>
  <c r="AE300"/>
  <c r="AE276"/>
  <c r="AE268"/>
  <c r="AE244"/>
  <c r="AE236"/>
  <c r="AE212"/>
  <c r="AE204"/>
  <c r="AE180"/>
  <c r="AE156"/>
  <c r="AE148"/>
  <c r="AE140"/>
  <c r="AE124"/>
  <c r="AE116"/>
  <c r="AE108"/>
  <c r="AE92"/>
  <c r="AE76"/>
  <c r="AE68"/>
  <c r="AE52"/>
  <c r="AE44"/>
  <c r="AE36"/>
  <c r="AE28"/>
  <c r="AE20"/>
  <c r="AE12"/>
  <c r="AE4"/>
  <c r="AE2"/>
  <c r="AE316"/>
  <c r="AE284"/>
  <c r="AE252"/>
  <c r="AE348"/>
  <c r="AE220"/>
  <c r="AE444"/>
  <c r="AE412"/>
  <c r="AE188"/>
  <c r="AE380"/>
  <c r="AE45"/>
  <c r="AE322"/>
  <c r="AE31"/>
  <c r="AE79"/>
  <c r="AE118"/>
  <c r="AE278"/>
  <c r="AE438"/>
  <c r="AE86"/>
  <c r="AE317"/>
  <c r="AE9"/>
  <c r="AE25"/>
  <c r="AE41"/>
  <c r="AE57"/>
  <c r="AE73"/>
  <c r="AE109"/>
  <c r="AE141"/>
  <c r="AE173"/>
  <c r="AE205"/>
  <c r="AE237"/>
  <c r="AE269"/>
  <c r="AE301"/>
  <c r="AE333"/>
  <c r="AE365"/>
  <c r="AE397"/>
  <c r="AE429"/>
  <c r="AE461"/>
  <c r="AE13"/>
  <c r="AE77"/>
  <c r="AE226"/>
  <c r="AE354"/>
  <c r="AE386"/>
  <c r="AE63"/>
  <c r="AE150"/>
  <c r="AE310"/>
  <c r="AE406"/>
  <c r="AE49"/>
  <c r="AE285"/>
  <c r="AE349"/>
  <c r="AE3"/>
  <c r="AE19"/>
  <c r="AE35"/>
  <c r="AE51"/>
  <c r="AE67"/>
  <c r="AE93"/>
  <c r="AE100"/>
  <c r="AE120"/>
  <c r="AE132"/>
  <c r="AE152"/>
  <c r="AE164"/>
  <c r="AE184"/>
  <c r="AE196"/>
  <c r="AE210"/>
  <c r="AE216"/>
  <c r="AE228"/>
  <c r="AE248"/>
  <c r="AE260"/>
  <c r="AE280"/>
  <c r="AE292"/>
  <c r="AE312"/>
  <c r="AE324"/>
  <c r="AE344"/>
  <c r="AE356"/>
  <c r="AE376"/>
  <c r="AE388"/>
  <c r="AE408"/>
  <c r="AE420"/>
  <c r="AE440"/>
  <c r="AE452"/>
  <c r="AE61"/>
  <c r="AE84"/>
  <c r="AE418"/>
  <c r="AE450"/>
  <c r="AE15"/>
  <c r="AE182"/>
  <c r="AE246"/>
  <c r="AE17"/>
  <c r="AE157"/>
  <c r="AE253"/>
  <c r="AE5"/>
  <c r="AE21"/>
  <c r="AE37"/>
  <c r="AE53"/>
  <c r="AE69"/>
  <c r="AE88"/>
  <c r="AE274"/>
  <c r="AE297"/>
  <c r="AE306"/>
  <c r="AE338"/>
  <c r="AE370"/>
  <c r="AE402"/>
  <c r="AE434"/>
  <c r="AE457"/>
  <c r="AE466"/>
  <c r="AE29"/>
  <c r="AE258"/>
  <c r="AE290"/>
  <c r="AE47"/>
  <c r="AE214"/>
  <c r="AE342"/>
  <c r="AE374"/>
  <c r="AE33"/>
  <c r="AE65"/>
  <c r="AE125"/>
  <c r="AE189"/>
  <c r="AE221"/>
  <c r="AE381"/>
  <c r="AE413"/>
  <c r="AE445"/>
  <c r="AE7"/>
  <c r="AE23"/>
  <c r="AE55"/>
  <c r="AE71"/>
  <c r="AE102"/>
  <c r="AE134"/>
  <c r="AE166"/>
  <c r="AE198"/>
  <c r="AE230"/>
  <c r="AE262"/>
  <c r="AE294"/>
  <c r="AE175"/>
  <c r="AE287"/>
  <c r="AE303"/>
  <c r="AE335"/>
  <c r="AE463"/>
  <c r="AE479"/>
  <c r="AE511"/>
  <c r="AE161"/>
  <c r="AE241"/>
  <c r="AE273"/>
  <c r="AE353"/>
  <c r="AE385"/>
  <c r="AE513"/>
  <c r="AE545"/>
  <c r="AE147"/>
  <c r="AE195"/>
  <c r="AE355"/>
  <c r="AE547"/>
  <c r="AE91"/>
  <c r="AE107"/>
  <c r="AE123"/>
  <c r="AE139"/>
  <c r="AE155"/>
  <c r="AE171"/>
  <c r="AE187"/>
  <c r="AE203"/>
  <c r="AE219"/>
  <c r="AE235"/>
  <c r="AE251"/>
  <c r="AE267"/>
  <c r="AE283"/>
  <c r="AE299"/>
  <c r="AE315"/>
  <c r="AE331"/>
  <c r="AE347"/>
  <c r="AE363"/>
  <c r="AE379"/>
  <c r="AE395"/>
  <c r="AE411"/>
  <c r="AE427"/>
  <c r="AE443"/>
  <c r="AE459"/>
  <c r="AE475"/>
  <c r="AE491"/>
  <c r="AE507"/>
  <c r="AE523"/>
  <c r="AE539"/>
  <c r="AE555"/>
  <c r="AE571"/>
  <c r="AE587"/>
  <c r="AE95"/>
  <c r="AE143"/>
  <c r="AE159"/>
  <c r="AE191"/>
  <c r="AE255"/>
  <c r="AE383"/>
  <c r="AE431"/>
  <c r="AE447"/>
  <c r="AE113"/>
  <c r="AE177"/>
  <c r="AE225"/>
  <c r="AE289"/>
  <c r="AE417"/>
  <c r="AE449"/>
  <c r="AE465"/>
  <c r="AE481"/>
  <c r="AE497"/>
  <c r="AE529"/>
  <c r="AE83"/>
  <c r="AE115"/>
  <c r="AE243"/>
  <c r="AE339"/>
  <c r="AE387"/>
  <c r="AE531"/>
  <c r="AE563"/>
  <c r="AE85"/>
  <c r="AE101"/>
  <c r="AE117"/>
  <c r="AE133"/>
  <c r="AE149"/>
  <c r="AE165"/>
  <c r="AE181"/>
  <c r="AE197"/>
  <c r="AE213"/>
  <c r="AE229"/>
  <c r="AE245"/>
  <c r="AE261"/>
  <c r="AE277"/>
  <c r="AE293"/>
  <c r="AE309"/>
  <c r="AE325"/>
  <c r="AE341"/>
  <c r="AE357"/>
  <c r="AE373"/>
  <c r="AE389"/>
  <c r="AE405"/>
  <c r="AE421"/>
  <c r="AE437"/>
  <c r="AE453"/>
  <c r="AE469"/>
  <c r="AE485"/>
  <c r="AE501"/>
  <c r="AE517"/>
  <c r="AE533"/>
  <c r="AE549"/>
  <c r="AE565"/>
  <c r="AE581"/>
  <c r="AE127"/>
  <c r="AE223"/>
  <c r="AE271"/>
  <c r="AE319"/>
  <c r="AE351"/>
  <c r="AE415"/>
  <c r="AE527"/>
  <c r="AE575"/>
  <c r="AE591"/>
  <c r="AE129"/>
  <c r="AE145"/>
  <c r="AE209"/>
  <c r="AE305"/>
  <c r="AE337"/>
  <c r="AE433"/>
  <c r="AE99"/>
  <c r="AE131"/>
  <c r="AE163"/>
  <c r="AE211"/>
  <c r="AE259"/>
  <c r="AE307"/>
  <c r="AE371"/>
  <c r="AE403"/>
  <c r="AE435"/>
  <c r="AE483"/>
  <c r="AE87"/>
  <c r="AE103"/>
  <c r="AE119"/>
  <c r="AE135"/>
  <c r="AE151"/>
  <c r="AE167"/>
  <c r="AE183"/>
  <c r="AE199"/>
  <c r="AE215"/>
  <c r="AE231"/>
  <c r="AE247"/>
  <c r="AE263"/>
  <c r="AE279"/>
  <c r="AE295"/>
  <c r="AE311"/>
  <c r="AE327"/>
  <c r="AE343"/>
  <c r="AE359"/>
  <c r="AE375"/>
  <c r="AE391"/>
  <c r="AE407"/>
  <c r="AE423"/>
  <c r="AE439"/>
  <c r="AE455"/>
  <c r="AE471"/>
  <c r="AE487"/>
  <c r="AE503"/>
  <c r="AE519"/>
  <c r="AE535"/>
  <c r="AE551"/>
  <c r="AE567"/>
  <c r="AE583"/>
  <c r="AE111"/>
  <c r="AE207"/>
  <c r="AE239"/>
  <c r="AE367"/>
  <c r="AE399"/>
  <c r="AE495"/>
  <c r="AE543"/>
  <c r="AE559"/>
  <c r="AE81"/>
  <c r="AE97"/>
  <c r="AE193"/>
  <c r="AE257"/>
  <c r="AE321"/>
  <c r="AE369"/>
  <c r="AE401"/>
  <c r="AE561"/>
  <c r="AE577"/>
  <c r="AE179"/>
  <c r="AE227"/>
  <c r="AE275"/>
  <c r="AE291"/>
  <c r="AE323"/>
  <c r="AE419"/>
  <c r="AE451"/>
  <c r="AE467"/>
  <c r="AE499"/>
  <c r="AE515"/>
  <c r="AE579"/>
  <c r="AE89"/>
  <c r="AE105"/>
  <c r="AE121"/>
  <c r="AE137"/>
  <c r="AE153"/>
  <c r="AE169"/>
  <c r="AE185"/>
  <c r="AE201"/>
  <c r="AE217"/>
  <c r="AE233"/>
  <c r="AE249"/>
  <c r="AE265"/>
  <c r="AE281"/>
  <c r="AE313"/>
  <c r="AE329"/>
  <c r="AE345"/>
  <c r="AE361"/>
  <c r="AE377"/>
  <c r="AE393"/>
  <c r="AE409"/>
  <c r="AE425"/>
  <c r="AE441"/>
  <c r="AE489"/>
  <c r="AE569"/>
  <c r="AO585" i="2"/>
  <c r="AU577"/>
  <c r="AS582"/>
  <c r="AS574"/>
  <c r="AO587"/>
  <c r="AF592"/>
  <c r="AF584"/>
  <c r="AF576"/>
  <c r="AD586"/>
  <c r="AD578"/>
  <c r="AD570"/>
  <c r="AD589"/>
  <c r="AF581"/>
  <c r="AH573"/>
  <c r="AH591"/>
  <c r="AB583"/>
  <c r="AH575"/>
  <c r="AD585"/>
  <c r="AD577"/>
  <c r="AF587"/>
  <c r="AF579"/>
  <c r="AF571"/>
  <c r="AH590"/>
  <c r="AH582"/>
  <c r="AH574"/>
  <c r="W591"/>
  <c r="W583"/>
  <c r="W575"/>
  <c r="W581"/>
  <c r="W573"/>
  <c r="W589"/>
  <c r="W587"/>
  <c r="W579"/>
  <c r="W571"/>
  <c r="W588"/>
  <c r="W580"/>
  <c r="W572"/>
  <c r="W586"/>
  <c r="W578"/>
  <c r="W570"/>
  <c r="W590"/>
  <c r="W582"/>
  <c r="W574"/>
  <c r="W592"/>
  <c r="W584"/>
  <c r="W576"/>
  <c r="W585"/>
  <c r="W577"/>
  <c r="AQ577"/>
  <c r="AD583"/>
  <c r="AD573"/>
  <c r="AF589"/>
  <c r="AB587"/>
  <c r="AJ589"/>
  <c r="AJ581"/>
  <c r="AD581"/>
  <c r="AH583"/>
  <c r="AD591"/>
  <c r="AD575"/>
  <c r="AH589"/>
  <c r="AJ579"/>
  <c r="AF577"/>
  <c r="AB589"/>
  <c r="AS585"/>
  <c r="AS586"/>
  <c r="AS592"/>
  <c r="AQ587"/>
  <c r="AS584"/>
  <c r="AQ579"/>
  <c r="AS576"/>
  <c r="AO583"/>
  <c r="AS579"/>
  <c r="AU575"/>
  <c r="AD571"/>
  <c r="AO575"/>
  <c r="AB579"/>
  <c r="AF570"/>
  <c r="AQ583"/>
  <c r="AQ575"/>
  <c r="AD587"/>
  <c r="AF573"/>
  <c r="AJ591"/>
  <c r="AJ583"/>
  <c r="AJ575"/>
  <c r="AQ591"/>
  <c r="AU585"/>
  <c r="AF586"/>
  <c r="AB581"/>
  <c r="AB571"/>
  <c r="AF578"/>
  <c r="AH587"/>
  <c r="AH579"/>
  <c r="AS591"/>
  <c r="AB573"/>
  <c r="AH571"/>
  <c r="AU583"/>
  <c r="AS581"/>
  <c r="AB591"/>
  <c r="AB575"/>
  <c r="AD579"/>
  <c r="AF591"/>
  <c r="AF583"/>
  <c r="AF575"/>
  <c r="AF585"/>
  <c r="AH581"/>
  <c r="AJ578"/>
  <c r="AJ570"/>
  <c r="AB588"/>
  <c r="AB580"/>
  <c r="AB572"/>
  <c r="AO591"/>
  <c r="AO581"/>
  <c r="AU573"/>
  <c r="AS590"/>
  <c r="AS580"/>
  <c r="AS572"/>
  <c r="AO589"/>
  <c r="AU579"/>
  <c r="AU571"/>
  <c r="AS588"/>
  <c r="AO579"/>
  <c r="AS578"/>
  <c r="AS570"/>
  <c r="AJ584"/>
  <c r="AB590"/>
  <c r="AB582"/>
  <c r="AB574"/>
  <c r="AD588"/>
  <c r="AD580"/>
  <c r="AD572"/>
  <c r="AH592"/>
  <c r="AH584"/>
  <c r="AH576"/>
  <c r="AJ585"/>
  <c r="AJ572"/>
  <c r="AO573"/>
  <c r="AH585"/>
  <c r="AH577"/>
  <c r="AJ592"/>
  <c r="AJ586"/>
  <c r="AJ573"/>
  <c r="AU581"/>
  <c r="AS577"/>
  <c r="AO571"/>
  <c r="AB592"/>
  <c r="AB584"/>
  <c r="AB576"/>
  <c r="AD590"/>
  <c r="AD582"/>
  <c r="AD574"/>
  <c r="AF588"/>
  <c r="AF580"/>
  <c r="AF572"/>
  <c r="AH586"/>
  <c r="AH578"/>
  <c r="AH570"/>
  <c r="AJ587"/>
  <c r="AJ580"/>
  <c r="AJ574"/>
  <c r="AQ589"/>
  <c r="AS575"/>
  <c r="AQ573"/>
  <c r="AB585"/>
  <c r="AB577"/>
  <c r="AS589"/>
  <c r="AS573"/>
  <c r="AQ571"/>
  <c r="AB586"/>
  <c r="AB578"/>
  <c r="AB570"/>
  <c r="AD592"/>
  <c r="AD584"/>
  <c r="AD576"/>
  <c r="AF590"/>
  <c r="AF582"/>
  <c r="AF574"/>
  <c r="AH588"/>
  <c r="AH580"/>
  <c r="AH572"/>
  <c r="AJ588"/>
  <c r="AJ582"/>
  <c r="AU591"/>
  <c r="AS587"/>
  <c r="AQ585"/>
  <c r="AW581"/>
  <c r="AS571"/>
  <c r="AJ576"/>
  <c r="AU589"/>
  <c r="AJ590"/>
  <c r="AJ577"/>
  <c r="AJ571"/>
  <c r="AU587"/>
  <c r="AS583"/>
  <c r="AQ581"/>
  <c r="AO577"/>
  <c r="AU592"/>
  <c r="AU586"/>
  <c r="AU572"/>
  <c r="AU570"/>
  <c r="AO592"/>
  <c r="AO590"/>
  <c r="AW588"/>
  <c r="AO586"/>
  <c r="AO584"/>
  <c r="AW582"/>
  <c r="AO578"/>
  <c r="AO574"/>
  <c r="AO570"/>
  <c r="AU590"/>
  <c r="AU588"/>
  <c r="AU584"/>
  <c r="AU582"/>
  <c r="AU580"/>
  <c r="AU578"/>
  <c r="AU576"/>
  <c r="AU574"/>
  <c r="AW590"/>
  <c r="AO588"/>
  <c r="AW586"/>
  <c r="AW584"/>
  <c r="AO582"/>
  <c r="AW580"/>
  <c r="AO580"/>
  <c r="AW578"/>
  <c r="AW576"/>
  <c r="AO576"/>
  <c r="AW574"/>
  <c r="AW572"/>
  <c r="AW570"/>
  <c r="AQ592"/>
  <c r="AQ590"/>
  <c r="AQ588"/>
  <c r="AQ586"/>
  <c r="AQ584"/>
  <c r="AQ582"/>
  <c r="AQ580"/>
  <c r="AQ578"/>
  <c r="AQ576"/>
  <c r="AQ574"/>
  <c r="AQ572"/>
  <c r="AQ570"/>
  <c r="AW592"/>
  <c r="AO572"/>
  <c r="AW591"/>
  <c r="AW589"/>
  <c r="AW587"/>
  <c r="AW585"/>
  <c r="AW583"/>
  <c r="AW579"/>
  <c r="AW577"/>
  <c r="AW575"/>
  <c r="AW573"/>
  <c r="AW571"/>
  <c r="AJ569"/>
  <c r="AW554"/>
  <c r="AW522"/>
  <c r="AW490"/>
  <c r="AO458"/>
  <c r="AU434"/>
  <c r="AQ410"/>
  <c r="AU386"/>
  <c r="AW114"/>
  <c r="AU562"/>
  <c r="AU530"/>
  <c r="AO506"/>
  <c r="AW474"/>
  <c r="AU450"/>
  <c r="AQ426"/>
  <c r="AU402"/>
  <c r="AQ378"/>
  <c r="AQ346"/>
  <c r="AU322"/>
  <c r="AU298"/>
  <c r="AU274"/>
  <c r="AU250"/>
  <c r="AU234"/>
  <c r="AU218"/>
  <c r="AU202"/>
  <c r="AU178"/>
  <c r="AU162"/>
  <c r="AU154"/>
  <c r="AU138"/>
  <c r="AQ122"/>
  <c r="AW106"/>
  <c r="AW98"/>
  <c r="AW90"/>
  <c r="AW82"/>
  <c r="AW66"/>
  <c r="AW58"/>
  <c r="AW50"/>
  <c r="AU42"/>
  <c r="AW34"/>
  <c r="AW26"/>
  <c r="AW18"/>
  <c r="AW10"/>
  <c r="AU36"/>
  <c r="AU28"/>
  <c r="AW538"/>
  <c r="AU514"/>
  <c r="AU498"/>
  <c r="AU482"/>
  <c r="AW442"/>
  <c r="AU418"/>
  <c r="AU394"/>
  <c r="AQ370"/>
  <c r="AQ354"/>
  <c r="AQ338"/>
  <c r="AQ306"/>
  <c r="AU290"/>
  <c r="AQ266"/>
  <c r="AU170"/>
  <c r="AW74"/>
  <c r="AQ539"/>
  <c r="AO339"/>
  <c r="AO267"/>
  <c r="AO19"/>
  <c r="AQ11"/>
  <c r="AW468"/>
  <c r="AW436"/>
  <c r="AQ380"/>
  <c r="AQ372"/>
  <c r="AU364"/>
  <c r="AU356"/>
  <c r="AU316"/>
  <c r="AU308"/>
  <c r="AQ292"/>
  <c r="AQ284"/>
  <c r="AU180"/>
  <c r="AU108"/>
  <c r="AU52"/>
  <c r="AU44"/>
  <c r="AO3"/>
  <c r="AS567"/>
  <c r="AS527"/>
  <c r="AS519"/>
  <c r="AS511"/>
  <c r="AQ479"/>
  <c r="AS447"/>
  <c r="AU383"/>
  <c r="AU351"/>
  <c r="AQ223"/>
  <c r="AQ159"/>
  <c r="AO428"/>
  <c r="AS362"/>
  <c r="AS330"/>
  <c r="AS314"/>
  <c r="AS194"/>
  <c r="AS284"/>
  <c r="AS282"/>
  <c r="AS242"/>
  <c r="AS186"/>
  <c r="AH558"/>
  <c r="AS27"/>
  <c r="AW391"/>
  <c r="AW359"/>
  <c r="AW295"/>
  <c r="AO239"/>
  <c r="AW151"/>
  <c r="AW95"/>
  <c r="AW87"/>
  <c r="AW39"/>
  <c r="AF568"/>
  <c r="AF560"/>
  <c r="AW548"/>
  <c r="AW532"/>
  <c r="AW452"/>
  <c r="AS164"/>
  <c r="AS148"/>
  <c r="AQ416"/>
  <c r="AU384"/>
  <c r="AQ376"/>
  <c r="AU344"/>
  <c r="AS328"/>
  <c r="AQ280"/>
  <c r="AQ120"/>
  <c r="AU112"/>
  <c r="AB565"/>
  <c r="AU563"/>
  <c r="AS539"/>
  <c r="AQ515"/>
  <c r="AS491"/>
  <c r="AQ459"/>
  <c r="AQ411"/>
  <c r="AU387"/>
  <c r="AU363"/>
  <c r="AU339"/>
  <c r="AU315"/>
  <c r="AO291"/>
  <c r="AO259"/>
  <c r="AQ235"/>
  <c r="AS211"/>
  <c r="AS187"/>
  <c r="AW163"/>
  <c r="AQ139"/>
  <c r="AS115"/>
  <c r="AS91"/>
  <c r="AO67"/>
  <c r="AO43"/>
  <c r="AO470"/>
  <c r="AU430"/>
  <c r="AW414"/>
  <c r="AS182"/>
  <c r="AW14"/>
  <c r="AO464"/>
  <c r="AO432"/>
  <c r="AO424"/>
  <c r="AO408"/>
  <c r="AB566"/>
  <c r="AU569"/>
  <c r="AS561"/>
  <c r="AQ553"/>
  <c r="AU545"/>
  <c r="AU537"/>
  <c r="AU521"/>
  <c r="AS513"/>
  <c r="AS505"/>
  <c r="AU497"/>
  <c r="AS489"/>
  <c r="AQ473"/>
  <c r="AQ457"/>
  <c r="AQ441"/>
  <c r="AU425"/>
  <c r="AQ417"/>
  <c r="AU409"/>
  <c r="AW385"/>
  <c r="AW369"/>
  <c r="AW353"/>
  <c r="AW337"/>
  <c r="AW329"/>
  <c r="AW321"/>
  <c r="AW313"/>
  <c r="AW305"/>
  <c r="AW297"/>
  <c r="AW289"/>
  <c r="AO281"/>
  <c r="AQ273"/>
  <c r="AU265"/>
  <c r="AS257"/>
  <c r="AS249"/>
  <c r="AW241"/>
  <c r="AS233"/>
  <c r="AS225"/>
  <c r="AS217"/>
  <c r="AS209"/>
  <c r="AS201"/>
  <c r="AS193"/>
  <c r="AQ185"/>
  <c r="AQ177"/>
  <c r="AW169"/>
  <c r="AW161"/>
  <c r="AO145"/>
  <c r="AW137"/>
  <c r="AO129"/>
  <c r="AQ121"/>
  <c r="AS113"/>
  <c r="AQ105"/>
  <c r="AS97"/>
  <c r="AS89"/>
  <c r="AS81"/>
  <c r="AS73"/>
  <c r="AS65"/>
  <c r="AS57"/>
  <c r="AS49"/>
  <c r="AO41"/>
  <c r="AO33"/>
  <c r="AS25"/>
  <c r="AS17"/>
  <c r="AQ9"/>
  <c r="AU547"/>
  <c r="AU531"/>
  <c r="AU507"/>
  <c r="AS483"/>
  <c r="AQ427"/>
  <c r="AS403"/>
  <c r="AU379"/>
  <c r="AO355"/>
  <c r="AU331"/>
  <c r="AO307"/>
  <c r="AU283"/>
  <c r="AQ243"/>
  <c r="AS219"/>
  <c r="AS195"/>
  <c r="AW171"/>
  <c r="AQ147"/>
  <c r="AO123"/>
  <c r="AS99"/>
  <c r="AS75"/>
  <c r="AW51"/>
  <c r="AS19"/>
  <c r="AW516"/>
  <c r="AW500"/>
  <c r="AW484"/>
  <c r="AO476"/>
  <c r="AU412"/>
  <c r="AO404"/>
  <c r="AU396"/>
  <c r="AU388"/>
  <c r="AQ356"/>
  <c r="AQ348"/>
  <c r="AQ340"/>
  <c r="AS332"/>
  <c r="AQ324"/>
  <c r="AS260"/>
  <c r="AU244"/>
  <c r="AU228"/>
  <c r="AU196"/>
  <c r="AU100"/>
  <c r="AU84"/>
  <c r="AU76"/>
  <c r="AU68"/>
  <c r="AU20"/>
  <c r="AO4"/>
  <c r="AS555"/>
  <c r="AU523"/>
  <c r="AQ499"/>
  <c r="AQ475"/>
  <c r="AU419"/>
  <c r="AU395"/>
  <c r="AO371"/>
  <c r="AU347"/>
  <c r="AO323"/>
  <c r="AU299"/>
  <c r="AU275"/>
  <c r="AS251"/>
  <c r="AS227"/>
  <c r="AS203"/>
  <c r="AQ179"/>
  <c r="AQ155"/>
  <c r="AW131"/>
  <c r="AS107"/>
  <c r="AS83"/>
  <c r="AS59"/>
  <c r="AO35"/>
  <c r="AS11"/>
  <c r="AS196"/>
  <c r="AO387"/>
  <c r="AU4"/>
  <c r="AQ171"/>
  <c r="AQ107"/>
  <c r="AU355"/>
  <c r="AU505"/>
  <c r="AS170"/>
  <c r="AW458"/>
  <c r="AU18"/>
  <c r="AQ163"/>
  <c r="AS235"/>
  <c r="AU539"/>
  <c r="AW123"/>
  <c r="AW307"/>
  <c r="AQ290"/>
  <c r="AO261"/>
  <c r="AS67"/>
  <c r="AW179"/>
  <c r="AS386"/>
  <c r="AU499"/>
  <c r="AS51"/>
  <c r="AU378"/>
  <c r="AS557"/>
  <c r="AS445"/>
  <c r="AS437"/>
  <c r="AS429"/>
  <c r="AS413"/>
  <c r="AS229"/>
  <c r="AS189"/>
  <c r="AS117"/>
  <c r="AQ469"/>
  <c r="AQ73"/>
  <c r="AW506"/>
  <c r="AO454"/>
  <c r="AS246"/>
  <c r="AS214"/>
  <c r="AS134"/>
  <c r="AQ342"/>
  <c r="AW42"/>
  <c r="AS318"/>
  <c r="AS166"/>
  <c r="AQ326"/>
  <c r="AS262"/>
  <c r="AS230"/>
  <c r="AS150"/>
  <c r="AS126"/>
  <c r="AQ129"/>
  <c r="AS35"/>
  <c r="AQ75"/>
  <c r="AS243"/>
  <c r="AU291"/>
  <c r="AO474"/>
  <c r="AU555"/>
  <c r="AS43"/>
  <c r="AW115"/>
  <c r="AO273"/>
  <c r="AS41"/>
  <c r="AQ99"/>
  <c r="AS259"/>
  <c r="AW306"/>
  <c r="AS515"/>
  <c r="AS563"/>
  <c r="AS358"/>
  <c r="AS350"/>
  <c r="AS254"/>
  <c r="AS198"/>
  <c r="AS190"/>
  <c r="AS142"/>
  <c r="AS9"/>
  <c r="AW155"/>
  <c r="AU186"/>
  <c r="AQ251"/>
  <c r="AQ298"/>
  <c r="AU362"/>
  <c r="AS417"/>
  <c r="AU515"/>
  <c r="AW255"/>
  <c r="AW215"/>
  <c r="AW103"/>
  <c r="AW55"/>
  <c r="AW15"/>
  <c r="AO343"/>
  <c r="AO127"/>
  <c r="AO23"/>
  <c r="AS185"/>
  <c r="AS322"/>
  <c r="AU553"/>
  <c r="AQ527"/>
  <c r="AU287"/>
  <c r="AS191"/>
  <c r="AS559"/>
  <c r="AS543"/>
  <c r="AS503"/>
  <c r="AS431"/>
  <c r="AS407"/>
  <c r="AW247"/>
  <c r="AW63"/>
  <c r="AO327"/>
  <c r="AO231"/>
  <c r="AO167"/>
  <c r="AQ71"/>
  <c r="AU34"/>
  <c r="AU50"/>
  <c r="AW209"/>
  <c r="AQ314"/>
  <c r="AS441"/>
  <c r="AQ489"/>
  <c r="AQ545"/>
  <c r="AW223"/>
  <c r="AS160"/>
  <c r="AU558"/>
  <c r="AU510"/>
  <c r="AU494"/>
  <c r="AU398"/>
  <c r="AU326"/>
  <c r="AU238"/>
  <c r="AU38"/>
  <c r="AU30"/>
  <c r="AO279"/>
  <c r="AQ463"/>
  <c r="AQ191"/>
  <c r="AO496"/>
  <c r="AW145"/>
  <c r="AS202"/>
  <c r="AU353"/>
  <c r="AS394"/>
  <c r="AU367"/>
  <c r="AW199"/>
  <c r="AW135"/>
  <c r="AW71"/>
  <c r="AW7"/>
  <c r="AO175"/>
  <c r="AQ551"/>
  <c r="AQ207"/>
  <c r="AO17"/>
  <c r="AQ161"/>
  <c r="AQ257"/>
  <c r="AO448"/>
  <c r="AS33"/>
  <c r="AQ145"/>
  <c r="AQ201"/>
  <c r="AS346"/>
  <c r="AU360"/>
  <c r="AW438"/>
  <c r="AW110"/>
  <c r="AW86"/>
  <c r="AW70"/>
  <c r="AW62"/>
  <c r="AW54"/>
  <c r="AW38"/>
  <c r="AW349"/>
  <c r="AW197"/>
  <c r="AW173"/>
  <c r="AW149"/>
  <c r="AW133"/>
  <c r="AW534"/>
  <c r="AW470"/>
  <c r="AW310"/>
  <c r="AW302"/>
  <c r="AW102"/>
  <c r="AW94"/>
  <c r="AW78"/>
  <c r="AW46"/>
  <c r="AW30"/>
  <c r="AW6"/>
  <c r="AW263"/>
  <c r="AU446"/>
  <c r="AU422"/>
  <c r="AU390"/>
  <c r="AU382"/>
  <c r="AU366"/>
  <c r="AU350"/>
  <c r="AU342"/>
  <c r="AU334"/>
  <c r="AU294"/>
  <c r="AU86"/>
  <c r="AU70"/>
  <c r="AU54"/>
  <c r="AU22"/>
  <c r="AU560"/>
  <c r="AU400"/>
  <c r="AU392"/>
  <c r="AU368"/>
  <c r="AU320"/>
  <c r="AU312"/>
  <c r="AU296"/>
  <c r="AU96"/>
  <c r="AU88"/>
  <c r="AU64"/>
  <c r="AU56"/>
  <c r="AU493"/>
  <c r="AU389"/>
  <c r="AU373"/>
  <c r="AS304"/>
  <c r="AS224"/>
  <c r="AS208"/>
  <c r="AS192"/>
  <c r="AS128"/>
  <c r="AQ270"/>
  <c r="AQ69"/>
  <c r="AQ358"/>
  <c r="AQ55"/>
  <c r="AQ45"/>
  <c r="AQ374"/>
  <c r="AQ61"/>
  <c r="AQ414"/>
  <c r="AO165"/>
  <c r="AO518"/>
  <c r="AO213"/>
  <c r="AO13"/>
  <c r="AO502"/>
  <c r="AO245"/>
  <c r="AO381"/>
  <c r="AO285"/>
  <c r="AO21"/>
  <c r="AO566"/>
  <c r="AO486"/>
  <c r="AQ97"/>
  <c r="AW185"/>
  <c r="AQ513"/>
  <c r="AS521"/>
  <c r="AO73"/>
  <c r="AQ322"/>
  <c r="AS457"/>
  <c r="AQ41"/>
  <c r="AQ67"/>
  <c r="AU74"/>
  <c r="AO75"/>
  <c r="AO105"/>
  <c r="AS122"/>
  <c r="AQ131"/>
  <c r="AO171"/>
  <c r="AO195"/>
  <c r="AU208"/>
  <c r="AQ209"/>
  <c r="AO241"/>
  <c r="AQ259"/>
  <c r="AS266"/>
  <c r="AU304"/>
  <c r="AU337"/>
  <c r="AU346"/>
  <c r="AS378"/>
  <c r="AQ386"/>
  <c r="AQ394"/>
  <c r="AO442"/>
  <c r="AS451"/>
  <c r="AQ521"/>
  <c r="AQ569"/>
  <c r="AO528"/>
  <c r="AU520"/>
  <c r="AW512"/>
  <c r="AU456"/>
  <c r="AS360"/>
  <c r="AS336"/>
  <c r="AS296"/>
  <c r="AS272"/>
  <c r="AU240"/>
  <c r="AS144"/>
  <c r="AU32"/>
  <c r="AU16"/>
  <c r="AS376"/>
  <c r="AO113"/>
  <c r="AO233"/>
  <c r="AQ330"/>
  <c r="AQ362"/>
  <c r="AS497"/>
  <c r="AQ505"/>
  <c r="AQ43"/>
  <c r="AU98"/>
  <c r="AO99"/>
  <c r="AU106"/>
  <c r="AO107"/>
  <c r="AU114"/>
  <c r="AQ123"/>
  <c r="AO219"/>
  <c r="AO305"/>
  <c r="AU370"/>
  <c r="AW426"/>
  <c r="AQ491"/>
  <c r="AS499"/>
  <c r="AO522"/>
  <c r="AS273"/>
  <c r="AS569"/>
  <c r="AQ65"/>
  <c r="AU314"/>
  <c r="AU66"/>
  <c r="AU82"/>
  <c r="AS105"/>
  <c r="AU115"/>
  <c r="AW201"/>
  <c r="AS241"/>
  <c r="AU323"/>
  <c r="AU330"/>
  <c r="AU371"/>
  <c r="AQ384"/>
  <c r="AU385"/>
  <c r="AW410"/>
  <c r="AQ443"/>
  <c r="AS473"/>
  <c r="AS529"/>
  <c r="AQ563"/>
  <c r="AU305"/>
  <c r="AS154"/>
  <c r="AW249"/>
  <c r="AQ35"/>
  <c r="AW233"/>
  <c r="AO249"/>
  <c r="AS290"/>
  <c r="AU102"/>
  <c r="AQ302"/>
  <c r="AS382"/>
  <c r="AW22"/>
  <c r="AQ390"/>
  <c r="AQ565"/>
  <c r="AS541"/>
  <c r="AS525"/>
  <c r="AS509"/>
  <c r="AQ485"/>
  <c r="AQ437"/>
  <c r="AQ413"/>
  <c r="AO397"/>
  <c r="AO333"/>
  <c r="AO301"/>
  <c r="AW277"/>
  <c r="AQ261"/>
  <c r="AW253"/>
  <c r="AQ245"/>
  <c r="AQ229"/>
  <c r="AQ213"/>
  <c r="AO197"/>
  <c r="AO149"/>
  <c r="AQ133"/>
  <c r="AW125"/>
  <c r="AQ117"/>
  <c r="AW109"/>
  <c r="AW93"/>
  <c r="AQ85"/>
  <c r="AW77"/>
  <c r="AW61"/>
  <c r="AQ53"/>
  <c r="AW45"/>
  <c r="AW13"/>
  <c r="AW5"/>
  <c r="AU144"/>
  <c r="AU358"/>
  <c r="AO534"/>
  <c r="AQ350"/>
  <c r="AS366"/>
  <c r="AQ318"/>
  <c r="AQ149"/>
  <c r="AO189"/>
  <c r="AQ525"/>
  <c r="AW116"/>
  <c r="AO135"/>
  <c r="AS180"/>
  <c r="AQ37"/>
  <c r="AQ93"/>
  <c r="AQ103"/>
  <c r="AU117"/>
  <c r="AW159"/>
  <c r="AU164"/>
  <c r="AW191"/>
  <c r="AS197"/>
  <c r="AS207"/>
  <c r="AS221"/>
  <c r="AQ247"/>
  <c r="AQ269"/>
  <c r="AW279"/>
  <c r="AU288"/>
  <c r="AQ312"/>
  <c r="AU335"/>
  <c r="AW448"/>
  <c r="AO480"/>
  <c r="AU503"/>
  <c r="AU509"/>
  <c r="AU513"/>
  <c r="AU529"/>
  <c r="AS553"/>
  <c r="AU561"/>
  <c r="AO199"/>
  <c r="AU319"/>
  <c r="AQ431"/>
  <c r="AU495"/>
  <c r="AU8"/>
  <c r="AU24"/>
  <c r="AQ39"/>
  <c r="AQ79"/>
  <c r="AQ95"/>
  <c r="AS213"/>
  <c r="AU236"/>
  <c r="AQ237"/>
  <c r="AQ253"/>
  <c r="AS256"/>
  <c r="AW327"/>
  <c r="AO359"/>
  <c r="AU376"/>
  <c r="AS392"/>
  <c r="AU472"/>
  <c r="AQ535"/>
  <c r="AW564"/>
  <c r="AU260"/>
  <c r="AO151"/>
  <c r="AQ63"/>
  <c r="AQ109"/>
  <c r="AW119"/>
  <c r="AO133"/>
  <c r="AO141"/>
  <c r="AO157"/>
  <c r="AS176"/>
  <c r="AW181"/>
  <c r="AS205"/>
  <c r="AO215"/>
  <c r="AO237"/>
  <c r="AU271"/>
  <c r="AU295"/>
  <c r="AS312"/>
  <c r="AS320"/>
  <c r="AU328"/>
  <c r="AW333"/>
  <c r="AU468"/>
  <c r="AW496"/>
  <c r="AU501"/>
  <c r="AO420"/>
  <c r="AO5"/>
  <c r="AO29"/>
  <c r="AQ47"/>
  <c r="AQ77"/>
  <c r="AQ87"/>
  <c r="AQ101"/>
  <c r="AQ197"/>
  <c r="AW213"/>
  <c r="AS228"/>
  <c r="AW237"/>
  <c r="AS253"/>
  <c r="AS308"/>
  <c r="AQ328"/>
  <c r="AW343"/>
  <c r="AO365"/>
  <c r="AS368"/>
  <c r="AU372"/>
  <c r="AS388"/>
  <c r="AO391"/>
  <c r="AO460"/>
  <c r="AQ503"/>
  <c r="AS533"/>
  <c r="AS551"/>
  <c r="AQ559"/>
  <c r="AO560"/>
  <c r="AW25"/>
  <c r="AW27"/>
  <c r="AW187"/>
  <c r="AW203"/>
  <c r="AW418"/>
  <c r="AQ300"/>
  <c r="AQ276"/>
  <c r="AS212"/>
  <c r="AS132"/>
  <c r="AU116"/>
  <c r="AU92"/>
  <c r="AU60"/>
  <c r="AU12"/>
  <c r="AO49"/>
  <c r="AO51"/>
  <c r="AW57"/>
  <c r="AW59"/>
  <c r="AO81"/>
  <c r="AO83"/>
  <c r="AW89"/>
  <c r="AW91"/>
  <c r="AO139"/>
  <c r="AW193"/>
  <c r="AW211"/>
  <c r="AO227"/>
  <c r="AO257"/>
  <c r="AO289"/>
  <c r="AQ401"/>
  <c r="AW486"/>
  <c r="AQ507"/>
  <c r="AQ523"/>
  <c r="AO554"/>
  <c r="AQ561"/>
  <c r="AQ549"/>
  <c r="AQ517"/>
  <c r="AQ501"/>
  <c r="AS493"/>
  <c r="AS477"/>
  <c r="AU421"/>
  <c r="AO349"/>
  <c r="AO317"/>
  <c r="AW269"/>
  <c r="AO229"/>
  <c r="AW205"/>
  <c r="AQ189"/>
  <c r="AO181"/>
  <c r="AQ165"/>
  <c r="AW157"/>
  <c r="AW141"/>
  <c r="AW101"/>
  <c r="AW85"/>
  <c r="AW69"/>
  <c r="AW53"/>
  <c r="AW37"/>
  <c r="AW29"/>
  <c r="AW21"/>
  <c r="AO9"/>
  <c r="AU10"/>
  <c r="AO11"/>
  <c r="AW17"/>
  <c r="AW19"/>
  <c r="AQ33"/>
  <c r="AU62"/>
  <c r="AU94"/>
  <c r="AU113"/>
  <c r="AW113"/>
  <c r="AW117"/>
  <c r="AO177"/>
  <c r="AW195"/>
  <c r="AW217"/>
  <c r="AW219"/>
  <c r="AO221"/>
  <c r="AW225"/>
  <c r="AO235"/>
  <c r="AO243"/>
  <c r="AO251"/>
  <c r="AU256"/>
  <c r="AS292"/>
  <c r="AS298"/>
  <c r="AU302"/>
  <c r="AQ304"/>
  <c r="AS306"/>
  <c r="AU310"/>
  <c r="AU318"/>
  <c r="AO321"/>
  <c r="AU338"/>
  <c r="AS342"/>
  <c r="AU354"/>
  <c r="AQ366"/>
  <c r="AU374"/>
  <c r="AO414"/>
  <c r="AQ423"/>
  <c r="AW454"/>
  <c r="AO490"/>
  <c r="AQ529"/>
  <c r="AU536"/>
  <c r="AO544"/>
  <c r="AS545"/>
  <c r="AQ555"/>
  <c r="AW81"/>
  <c r="AW227"/>
  <c r="AS334"/>
  <c r="AS398"/>
  <c r="AU399"/>
  <c r="AO375"/>
  <c r="AU303"/>
  <c r="AW143"/>
  <c r="AQ119"/>
  <c r="AW47"/>
  <c r="AW9"/>
  <c r="AQ25"/>
  <c r="AQ187"/>
  <c r="AS326"/>
  <c r="AS370"/>
  <c r="AS537"/>
  <c r="AO512"/>
  <c r="AS352"/>
  <c r="AQ296"/>
  <c r="AQ272"/>
  <c r="AU128"/>
  <c r="AU40"/>
  <c r="AU14"/>
  <c r="AW41"/>
  <c r="AW43"/>
  <c r="AQ57"/>
  <c r="AQ59"/>
  <c r="AO65"/>
  <c r="AW73"/>
  <c r="AW75"/>
  <c r="AQ89"/>
  <c r="AQ91"/>
  <c r="AO97"/>
  <c r="AW105"/>
  <c r="AW107"/>
  <c r="AQ115"/>
  <c r="AO155"/>
  <c r="AO161"/>
  <c r="AW177"/>
  <c r="AQ181"/>
  <c r="AO185"/>
  <c r="AQ193"/>
  <c r="AO201"/>
  <c r="AO209"/>
  <c r="AQ211"/>
  <c r="AQ217"/>
  <c r="AS218"/>
  <c r="AW221"/>
  <c r="AW259"/>
  <c r="AW273"/>
  <c r="AS294"/>
  <c r="AQ334"/>
  <c r="AQ398"/>
  <c r="AO418"/>
  <c r="AQ497"/>
  <c r="AQ537"/>
  <c r="AS547"/>
  <c r="AW49"/>
  <c r="AW139"/>
  <c r="AS344"/>
  <c r="AU369"/>
  <c r="AS495"/>
  <c r="AW183"/>
  <c r="AW111"/>
  <c r="AQ203"/>
  <c r="AW235"/>
  <c r="AW243"/>
  <c r="AW251"/>
  <c r="AS384"/>
  <c r="AU336"/>
  <c r="AU104"/>
  <c r="AU80"/>
  <c r="AQ17"/>
  <c r="AQ19"/>
  <c r="AO25"/>
  <c r="AU26"/>
  <c r="AO27"/>
  <c r="AW33"/>
  <c r="AU46"/>
  <c r="AU78"/>
  <c r="AU110"/>
  <c r="AQ113"/>
  <c r="AW129"/>
  <c r="AS138"/>
  <c r="AW147"/>
  <c r="AO187"/>
  <c r="AO193"/>
  <c r="AQ195"/>
  <c r="AO203"/>
  <c r="AQ219"/>
  <c r="AQ225"/>
  <c r="AU289"/>
  <c r="AQ294"/>
  <c r="AS302"/>
  <c r="AU306"/>
  <c r="AS310"/>
  <c r="AS338"/>
  <c r="AQ352"/>
  <c r="AS354"/>
  <c r="AS374"/>
  <c r="AQ531"/>
  <c r="AW3"/>
  <c r="AW83"/>
  <c r="AW311"/>
  <c r="AQ263"/>
  <c r="AW239"/>
  <c r="AW79"/>
  <c r="AW31"/>
  <c r="AW11"/>
  <c r="AQ27"/>
  <c r="AW257"/>
  <c r="AS390"/>
  <c r="AS425"/>
  <c r="AS531"/>
  <c r="AQ344"/>
  <c r="AS288"/>
  <c r="AS240"/>
  <c r="AU72"/>
  <c r="AU48"/>
  <c r="AU6"/>
  <c r="AW35"/>
  <c r="AQ49"/>
  <c r="AQ51"/>
  <c r="AO57"/>
  <c r="AU58"/>
  <c r="AO59"/>
  <c r="AW65"/>
  <c r="AW67"/>
  <c r="AQ81"/>
  <c r="AQ83"/>
  <c r="AO89"/>
  <c r="AU90"/>
  <c r="AO91"/>
  <c r="AW97"/>
  <c r="AW99"/>
  <c r="AO115"/>
  <c r="AO117"/>
  <c r="AW121"/>
  <c r="AW207"/>
  <c r="AO211"/>
  <c r="AO217"/>
  <c r="AO225"/>
  <c r="AQ227"/>
  <c r="AQ233"/>
  <c r="AS234"/>
  <c r="AQ241"/>
  <c r="AQ249"/>
  <c r="AS250"/>
  <c r="AQ310"/>
  <c r="AU321"/>
  <c r="AQ336"/>
  <c r="AQ382"/>
  <c r="AU478"/>
  <c r="AS507"/>
  <c r="AS523"/>
  <c r="AO538"/>
  <c r="AQ547"/>
  <c r="AO119"/>
  <c r="AW127"/>
  <c r="AO159"/>
  <c r="AW167"/>
  <c r="AW175"/>
  <c r="AO191"/>
  <c r="AQ199"/>
  <c r="AO207"/>
  <c r="AQ215"/>
  <c r="AQ239"/>
  <c r="AS244"/>
  <c r="AQ308"/>
  <c r="AU324"/>
  <c r="AQ332"/>
  <c r="AU343"/>
  <c r="AU348"/>
  <c r="AS364"/>
  <c r="AW375"/>
  <c r="AQ388"/>
  <c r="AS396"/>
  <c r="AQ404"/>
  <c r="AO436"/>
  <c r="AU452"/>
  <c r="AQ495"/>
  <c r="AQ511"/>
  <c r="AQ519"/>
  <c r="AU543"/>
  <c r="AO556"/>
  <c r="AQ567"/>
  <c r="AQ5"/>
  <c r="AQ7"/>
  <c r="AQ13"/>
  <c r="AQ15"/>
  <c r="AQ21"/>
  <c r="AQ23"/>
  <c r="AQ29"/>
  <c r="AQ31"/>
  <c r="AQ111"/>
  <c r="AQ143"/>
  <c r="AU148"/>
  <c r="AQ183"/>
  <c r="AW189"/>
  <c r="AO223"/>
  <c r="AU224"/>
  <c r="AQ231"/>
  <c r="AS237"/>
  <c r="AO253"/>
  <c r="AQ255"/>
  <c r="AU300"/>
  <c r="AW301"/>
  <c r="AS316"/>
  <c r="AS340"/>
  <c r="AU352"/>
  <c r="AQ360"/>
  <c r="AU375"/>
  <c r="AU380"/>
  <c r="AW381"/>
  <c r="AQ392"/>
  <c r="AW420"/>
  <c r="AS423"/>
  <c r="AS463"/>
  <c r="AW480"/>
  <c r="AU484"/>
  <c r="AU517"/>
  <c r="AU525"/>
  <c r="AQ533"/>
  <c r="AS535"/>
  <c r="AW544"/>
  <c r="AU549"/>
  <c r="AQ557"/>
  <c r="AU565"/>
  <c r="AW300"/>
  <c r="AQ364"/>
  <c r="AO540"/>
  <c r="AO31"/>
  <c r="AO111"/>
  <c r="AO143"/>
  <c r="AO183"/>
  <c r="AS223"/>
  <c r="AO255"/>
  <c r="AO311"/>
  <c r="AS348"/>
  <c r="AO468"/>
  <c r="AU516"/>
  <c r="AU557"/>
  <c r="AW4"/>
  <c r="AW8"/>
  <c r="AW12"/>
  <c r="AW16"/>
  <c r="AW20"/>
  <c r="AW24"/>
  <c r="AW28"/>
  <c r="AW32"/>
  <c r="AO37"/>
  <c r="AO39"/>
  <c r="AO45"/>
  <c r="AO47"/>
  <c r="AO53"/>
  <c r="AO55"/>
  <c r="AO61"/>
  <c r="AO63"/>
  <c r="AO69"/>
  <c r="AO71"/>
  <c r="AO77"/>
  <c r="AO79"/>
  <c r="AO85"/>
  <c r="AO87"/>
  <c r="AO93"/>
  <c r="AO95"/>
  <c r="AO101"/>
  <c r="AO103"/>
  <c r="AO109"/>
  <c r="AW112"/>
  <c r="AQ127"/>
  <c r="AU132"/>
  <c r="AS136"/>
  <c r="AQ175"/>
  <c r="AS199"/>
  <c r="AU212"/>
  <c r="AS215"/>
  <c r="AW229"/>
  <c r="AU232"/>
  <c r="AS239"/>
  <c r="AS245"/>
  <c r="AO247"/>
  <c r="AW285"/>
  <c r="AO295"/>
  <c r="AS300"/>
  <c r="AW308"/>
  <c r="AS324"/>
  <c r="AQ368"/>
  <c r="AS380"/>
  <c r="AW404"/>
  <c r="AW444"/>
  <c r="AQ453"/>
  <c r="AS479"/>
  <c r="AS501"/>
  <c r="AU527"/>
  <c r="AW528"/>
  <c r="AU551"/>
  <c r="AW552"/>
  <c r="AQ396"/>
  <c r="AO7"/>
  <c r="AO15"/>
  <c r="AU124"/>
  <c r="AU172"/>
  <c r="AQ316"/>
  <c r="AU327"/>
  <c r="AS372"/>
  <c r="AO452"/>
  <c r="AU511"/>
  <c r="AU519"/>
  <c r="AU548"/>
  <c r="AU564"/>
  <c r="AS5"/>
  <c r="AS7"/>
  <c r="AS13"/>
  <c r="AS15"/>
  <c r="AS21"/>
  <c r="AS23"/>
  <c r="AW23"/>
  <c r="AS29"/>
  <c r="AS31"/>
  <c r="AW36"/>
  <c r="AW40"/>
  <c r="AW44"/>
  <c r="AW48"/>
  <c r="AW52"/>
  <c r="AW56"/>
  <c r="AW60"/>
  <c r="AW64"/>
  <c r="AW68"/>
  <c r="AW72"/>
  <c r="AW76"/>
  <c r="AW80"/>
  <c r="AW84"/>
  <c r="AW88"/>
  <c r="AW92"/>
  <c r="AW96"/>
  <c r="AW100"/>
  <c r="AW104"/>
  <c r="AW108"/>
  <c r="AU111"/>
  <c r="AO125"/>
  <c r="AU156"/>
  <c r="AW165"/>
  <c r="AQ173"/>
  <c r="AS183"/>
  <c r="AQ205"/>
  <c r="AS231"/>
  <c r="AW231"/>
  <c r="AW245"/>
  <c r="AS248"/>
  <c r="AS255"/>
  <c r="AS261"/>
  <c r="AO263"/>
  <c r="AQ320"/>
  <c r="AU340"/>
  <c r="AU359"/>
  <c r="AW365"/>
  <c r="AU391"/>
  <c r="AW397"/>
  <c r="AU415"/>
  <c r="AW432"/>
  <c r="AU436"/>
  <c r="AQ447"/>
  <c r="AS469"/>
  <c r="AS517"/>
  <c r="AU532"/>
  <c r="AU535"/>
  <c r="AU541"/>
  <c r="AS549"/>
  <c r="AU559"/>
  <c r="AW560"/>
  <c r="AS565"/>
  <c r="AU500"/>
  <c r="AS276"/>
  <c r="AU292"/>
  <c r="AU332"/>
  <c r="AU533"/>
  <c r="AQ541"/>
  <c r="AU567"/>
  <c r="AS37"/>
  <c r="AS39"/>
  <c r="AS45"/>
  <c r="AS47"/>
  <c r="AS53"/>
  <c r="AS55"/>
  <c r="AS61"/>
  <c r="AS63"/>
  <c r="AS69"/>
  <c r="AS71"/>
  <c r="AS77"/>
  <c r="AS79"/>
  <c r="AS85"/>
  <c r="AS87"/>
  <c r="AS93"/>
  <c r="AS95"/>
  <c r="AS101"/>
  <c r="AS103"/>
  <c r="AS109"/>
  <c r="AS111"/>
  <c r="AU188"/>
  <c r="AO205"/>
  <c r="AQ221"/>
  <c r="AS247"/>
  <c r="AW261"/>
  <c r="AQ288"/>
  <c r="AU311"/>
  <c r="AW312"/>
  <c r="AW317"/>
  <c r="AS356"/>
  <c r="AQ407"/>
  <c r="AQ420"/>
  <c r="AW464"/>
  <c r="AW492"/>
  <c r="AQ493"/>
  <c r="AQ509"/>
  <c r="AQ543"/>
  <c r="AQ3"/>
  <c r="AS3"/>
  <c r="AS153"/>
  <c r="AU153"/>
  <c r="AW222"/>
  <c r="AO222"/>
  <c r="AQ222"/>
  <c r="AQ568"/>
  <c r="AS568"/>
  <c r="AO568"/>
  <c r="AW152"/>
  <c r="AO152"/>
  <c r="AQ152"/>
  <c r="AW168"/>
  <c r="AO168"/>
  <c r="AQ168"/>
  <c r="AW184"/>
  <c r="AO184"/>
  <c r="AQ184"/>
  <c r="AQ345"/>
  <c r="AS345"/>
  <c r="AU345"/>
  <c r="AQ377"/>
  <c r="AS377"/>
  <c r="AU377"/>
  <c r="AQ393"/>
  <c r="AS393"/>
  <c r="AU393"/>
  <c r="AU461"/>
  <c r="AW461"/>
  <c r="AO461"/>
  <c r="AQ461"/>
  <c r="AS461"/>
  <c r="AW130"/>
  <c r="AO130"/>
  <c r="AQ130"/>
  <c r="AW146"/>
  <c r="AO146"/>
  <c r="AQ146"/>
  <c r="AW258"/>
  <c r="AO258"/>
  <c r="AQ258"/>
  <c r="AS277"/>
  <c r="AQ277"/>
  <c r="AS151"/>
  <c r="AU151"/>
  <c r="AW220"/>
  <c r="AO220"/>
  <c r="AQ220"/>
  <c r="AW252"/>
  <c r="AO252"/>
  <c r="AQ252"/>
  <c r="AU465"/>
  <c r="AW465"/>
  <c r="AO465"/>
  <c r="AS465"/>
  <c r="AQ465"/>
  <c r="AQ526"/>
  <c r="AS526"/>
  <c r="AO526"/>
  <c r="AW526"/>
  <c r="AQ546"/>
  <c r="AS546"/>
  <c r="AO546"/>
  <c r="AU546"/>
  <c r="AW122"/>
  <c r="AO122"/>
  <c r="AS127"/>
  <c r="AU127"/>
  <c r="AW132"/>
  <c r="AO132"/>
  <c r="AQ132"/>
  <c r="AS143"/>
  <c r="AU143"/>
  <c r="AW148"/>
  <c r="AO148"/>
  <c r="AQ148"/>
  <c r="AS159"/>
  <c r="AU159"/>
  <c r="AW164"/>
  <c r="AO164"/>
  <c r="AQ164"/>
  <c r="AS175"/>
  <c r="AU175"/>
  <c r="AW180"/>
  <c r="AO180"/>
  <c r="AQ180"/>
  <c r="AW196"/>
  <c r="AO196"/>
  <c r="AQ196"/>
  <c r="AW212"/>
  <c r="AO212"/>
  <c r="AQ212"/>
  <c r="AW228"/>
  <c r="AO228"/>
  <c r="AQ228"/>
  <c r="AW244"/>
  <c r="AO244"/>
  <c r="AQ244"/>
  <c r="AW260"/>
  <c r="AO260"/>
  <c r="AQ260"/>
  <c r="AS271"/>
  <c r="AQ271"/>
  <c r="AO271"/>
  <c r="AQ281"/>
  <c r="AS281"/>
  <c r="AU281"/>
  <c r="AQ299"/>
  <c r="AS299"/>
  <c r="AO299"/>
  <c r="AW299"/>
  <c r="AQ315"/>
  <c r="AS315"/>
  <c r="AO315"/>
  <c r="AW315"/>
  <c r="AQ331"/>
  <c r="AS331"/>
  <c r="AO331"/>
  <c r="AW331"/>
  <c r="AQ347"/>
  <c r="AS347"/>
  <c r="AO347"/>
  <c r="AW347"/>
  <c r="AQ363"/>
  <c r="AS363"/>
  <c r="AO363"/>
  <c r="AW363"/>
  <c r="AQ379"/>
  <c r="AS379"/>
  <c r="AO379"/>
  <c r="AW379"/>
  <c r="AQ395"/>
  <c r="AS395"/>
  <c r="AO395"/>
  <c r="AW395"/>
  <c r="AS402"/>
  <c r="AQ402"/>
  <c r="AO402"/>
  <c r="AW402"/>
  <c r="AS412"/>
  <c r="AQ412"/>
  <c r="AO412"/>
  <c r="AU435"/>
  <c r="AW435"/>
  <c r="AO435"/>
  <c r="AQ435"/>
  <c r="AS435"/>
  <c r="AQ498"/>
  <c r="AS498"/>
  <c r="AO498"/>
  <c r="AU222"/>
  <c r="AQ267"/>
  <c r="AS4"/>
  <c r="AS6"/>
  <c r="AS8"/>
  <c r="AS10"/>
  <c r="AS12"/>
  <c r="AS14"/>
  <c r="AS22"/>
  <c r="AS26"/>
  <c r="AS36"/>
  <c r="AS46"/>
  <c r="AS48"/>
  <c r="AS58"/>
  <c r="AS66"/>
  <c r="AS72"/>
  <c r="AS74"/>
  <c r="AS76"/>
  <c r="AS78"/>
  <c r="AS80"/>
  <c r="AS82"/>
  <c r="AS84"/>
  <c r="AS86"/>
  <c r="AS98"/>
  <c r="AS104"/>
  <c r="AU248"/>
  <c r="AW566"/>
  <c r="AU146"/>
  <c r="AQ169"/>
  <c r="AU242"/>
  <c r="AS119"/>
  <c r="AU119"/>
  <c r="AO121"/>
  <c r="AU122"/>
  <c r="AW153"/>
  <c r="AO173"/>
  <c r="AW271"/>
  <c r="AQ275"/>
  <c r="AO277"/>
  <c r="AW281"/>
  <c r="AU403"/>
  <c r="AQ408"/>
  <c r="AW408"/>
  <c r="AW412"/>
  <c r="AO438"/>
  <c r="AW498"/>
  <c r="AS137"/>
  <c r="AU137"/>
  <c r="AW142"/>
  <c r="AO142"/>
  <c r="AQ142"/>
  <c r="AW238"/>
  <c r="AO238"/>
  <c r="AQ238"/>
  <c r="AW254"/>
  <c r="AO254"/>
  <c r="AQ254"/>
  <c r="AU439"/>
  <c r="AW439"/>
  <c r="AO439"/>
  <c r="AQ439"/>
  <c r="AS439"/>
  <c r="AW118"/>
  <c r="AO118"/>
  <c r="AW200"/>
  <c r="AO200"/>
  <c r="AQ200"/>
  <c r="AW216"/>
  <c r="AO216"/>
  <c r="AQ216"/>
  <c r="AQ361"/>
  <c r="AS361"/>
  <c r="AU361"/>
  <c r="AQ440"/>
  <c r="AS440"/>
  <c r="AO440"/>
  <c r="AU440"/>
  <c r="AS157"/>
  <c r="AU157"/>
  <c r="AW210"/>
  <c r="AO210"/>
  <c r="AQ210"/>
  <c r="AW264"/>
  <c r="AO264"/>
  <c r="AS264"/>
  <c r="AQ264"/>
  <c r="AQ460"/>
  <c r="AS460"/>
  <c r="AU460"/>
  <c r="AW140"/>
  <c r="AO140"/>
  <c r="AQ140"/>
  <c r="AS167"/>
  <c r="AU167"/>
  <c r="AW204"/>
  <c r="AO204"/>
  <c r="AQ204"/>
  <c r="AQ524"/>
  <c r="AS524"/>
  <c r="AU524"/>
  <c r="AO524"/>
  <c r="AW120"/>
  <c r="AO120"/>
  <c r="AS129"/>
  <c r="AU129"/>
  <c r="AW134"/>
  <c r="AO134"/>
  <c r="AQ134"/>
  <c r="AS145"/>
  <c r="AU145"/>
  <c r="AW150"/>
  <c r="AO150"/>
  <c r="AQ150"/>
  <c r="AS161"/>
  <c r="AU161"/>
  <c r="AW166"/>
  <c r="AO166"/>
  <c r="AQ166"/>
  <c r="AS177"/>
  <c r="AU177"/>
  <c r="AW182"/>
  <c r="AO182"/>
  <c r="AQ182"/>
  <c r="AW198"/>
  <c r="AO198"/>
  <c r="AQ198"/>
  <c r="AW214"/>
  <c r="AO214"/>
  <c r="AQ214"/>
  <c r="AW230"/>
  <c r="AO230"/>
  <c r="AQ230"/>
  <c r="AW246"/>
  <c r="AO246"/>
  <c r="AQ246"/>
  <c r="AW262"/>
  <c r="AO262"/>
  <c r="AQ262"/>
  <c r="AQ293"/>
  <c r="AS293"/>
  <c r="AO293"/>
  <c r="AQ309"/>
  <c r="AS309"/>
  <c r="AO309"/>
  <c r="AQ325"/>
  <c r="AS325"/>
  <c r="AO325"/>
  <c r="AQ341"/>
  <c r="AS341"/>
  <c r="AO341"/>
  <c r="AQ357"/>
  <c r="AS357"/>
  <c r="AO357"/>
  <c r="AQ373"/>
  <c r="AS373"/>
  <c r="AO373"/>
  <c r="AQ389"/>
  <c r="AS389"/>
  <c r="AO389"/>
  <c r="AW419"/>
  <c r="AO419"/>
  <c r="AQ419"/>
  <c r="AS419"/>
  <c r="AW421"/>
  <c r="AO421"/>
  <c r="AS421"/>
  <c r="AQ421"/>
  <c r="AS422"/>
  <c r="AO422"/>
  <c r="AQ422"/>
  <c r="AW422"/>
  <c r="AQ466"/>
  <c r="AS466"/>
  <c r="AO466"/>
  <c r="AU466"/>
  <c r="AU467"/>
  <c r="AW467"/>
  <c r="AO467"/>
  <c r="AQ467"/>
  <c r="AS467"/>
  <c r="AS18"/>
  <c r="AS24"/>
  <c r="AS40"/>
  <c r="AS54"/>
  <c r="AS56"/>
  <c r="AS64"/>
  <c r="AS88"/>
  <c r="AS100"/>
  <c r="AS108"/>
  <c r="AS116"/>
  <c r="AU152"/>
  <c r="AU168"/>
  <c r="AU184"/>
  <c r="AU216"/>
  <c r="AW440"/>
  <c r="AQ153"/>
  <c r="AU194"/>
  <c r="AU210"/>
  <c r="AS222"/>
  <c r="AU277"/>
  <c r="AO550"/>
  <c r="AU3"/>
  <c r="AQ4"/>
  <c r="AU5"/>
  <c r="AQ6"/>
  <c r="AU7"/>
  <c r="AQ8"/>
  <c r="AU9"/>
  <c r="AQ10"/>
  <c r="AU11"/>
  <c r="AQ12"/>
  <c r="AU13"/>
  <c r="AQ14"/>
  <c r="AU15"/>
  <c r="AQ16"/>
  <c r="AU17"/>
  <c r="AQ18"/>
  <c r="AU19"/>
  <c r="AQ20"/>
  <c r="AU21"/>
  <c r="AQ22"/>
  <c r="AU23"/>
  <c r="AQ24"/>
  <c r="AU25"/>
  <c r="AQ26"/>
  <c r="AU27"/>
  <c r="AQ28"/>
  <c r="AU29"/>
  <c r="AQ30"/>
  <c r="AU31"/>
  <c r="AQ32"/>
  <c r="AU33"/>
  <c r="AQ34"/>
  <c r="AU35"/>
  <c r="AQ36"/>
  <c r="AU37"/>
  <c r="AQ38"/>
  <c r="AU39"/>
  <c r="AQ40"/>
  <c r="AU41"/>
  <c r="AQ42"/>
  <c r="AU43"/>
  <c r="AQ44"/>
  <c r="AU45"/>
  <c r="AQ46"/>
  <c r="AU47"/>
  <c r="AQ48"/>
  <c r="AU49"/>
  <c r="AQ50"/>
  <c r="AU51"/>
  <c r="AQ52"/>
  <c r="AU53"/>
  <c r="AQ54"/>
  <c r="AU55"/>
  <c r="AQ56"/>
  <c r="AU57"/>
  <c r="AQ58"/>
  <c r="AU59"/>
  <c r="AQ60"/>
  <c r="AU61"/>
  <c r="AQ62"/>
  <c r="AU63"/>
  <c r="AQ64"/>
  <c r="AU65"/>
  <c r="AQ66"/>
  <c r="AU67"/>
  <c r="AQ68"/>
  <c r="AU69"/>
  <c r="AQ70"/>
  <c r="AU71"/>
  <c r="AQ72"/>
  <c r="AU73"/>
  <c r="AQ74"/>
  <c r="AU75"/>
  <c r="AQ76"/>
  <c r="AU77"/>
  <c r="AQ78"/>
  <c r="AU79"/>
  <c r="AQ80"/>
  <c r="AU81"/>
  <c r="AQ82"/>
  <c r="AU83"/>
  <c r="AQ84"/>
  <c r="AU85"/>
  <c r="AQ86"/>
  <c r="AU87"/>
  <c r="AQ88"/>
  <c r="AU89"/>
  <c r="AQ90"/>
  <c r="AU91"/>
  <c r="AQ92"/>
  <c r="AU93"/>
  <c r="AQ94"/>
  <c r="AU95"/>
  <c r="AQ96"/>
  <c r="AU97"/>
  <c r="AQ98"/>
  <c r="AU99"/>
  <c r="AQ100"/>
  <c r="AU101"/>
  <c r="AQ102"/>
  <c r="AU103"/>
  <c r="AQ104"/>
  <c r="AU105"/>
  <c r="AQ106"/>
  <c r="AU107"/>
  <c r="AQ108"/>
  <c r="AU109"/>
  <c r="AQ110"/>
  <c r="AQ112"/>
  <c r="AQ114"/>
  <c r="AQ116"/>
  <c r="AU120"/>
  <c r="AU140"/>
  <c r="AS152"/>
  <c r="AS168"/>
  <c r="AS184"/>
  <c r="AS200"/>
  <c r="AU204"/>
  <c r="AS216"/>
  <c r="AU220"/>
  <c r="AS232"/>
  <c r="AU252"/>
  <c r="AU264"/>
  <c r="AW293"/>
  <c r="AW309"/>
  <c r="AW325"/>
  <c r="AW341"/>
  <c r="AW357"/>
  <c r="AW373"/>
  <c r="AW389"/>
  <c r="AW524"/>
  <c r="AW546"/>
  <c r="AW126"/>
  <c r="AO126"/>
  <c r="AQ126"/>
  <c r="AW158"/>
  <c r="AO158"/>
  <c r="AQ158"/>
  <c r="AS169"/>
  <c r="AU169"/>
  <c r="AW174"/>
  <c r="AO174"/>
  <c r="AQ174"/>
  <c r="AW190"/>
  <c r="AO190"/>
  <c r="AQ190"/>
  <c r="AW206"/>
  <c r="AO206"/>
  <c r="AQ206"/>
  <c r="AW268"/>
  <c r="AO268"/>
  <c r="AQ268"/>
  <c r="AW278"/>
  <c r="AO278"/>
  <c r="AQ278"/>
  <c r="AQ542"/>
  <c r="AS542"/>
  <c r="AO542"/>
  <c r="AW542"/>
  <c r="AU542"/>
  <c r="AS131"/>
  <c r="AU131"/>
  <c r="AQ329"/>
  <c r="AS329"/>
  <c r="AU329"/>
  <c r="AQ444"/>
  <c r="AS444"/>
  <c r="AU444"/>
  <c r="AO444"/>
  <c r="AS125"/>
  <c r="AU125"/>
  <c r="AS141"/>
  <c r="AU141"/>
  <c r="AW162"/>
  <c r="AO162"/>
  <c r="AQ162"/>
  <c r="AW178"/>
  <c r="AO178"/>
  <c r="AQ178"/>
  <c r="AW226"/>
  <c r="AO226"/>
  <c r="AQ226"/>
  <c r="AQ462"/>
  <c r="AS462"/>
  <c r="AO462"/>
  <c r="AW462"/>
  <c r="AU462"/>
  <c r="AW124"/>
  <c r="AO124"/>
  <c r="AQ124"/>
  <c r="AS135"/>
  <c r="AU135"/>
  <c r="AW188"/>
  <c r="AO188"/>
  <c r="AQ188"/>
  <c r="AS275"/>
  <c r="AW275"/>
  <c r="AO275"/>
  <c r="AQ552"/>
  <c r="AS552"/>
  <c r="AO552"/>
  <c r="AS123"/>
  <c r="AU123"/>
  <c r="AW128"/>
  <c r="AO128"/>
  <c r="AQ128"/>
  <c r="AS139"/>
  <c r="AU139"/>
  <c r="AW144"/>
  <c r="AO144"/>
  <c r="AQ144"/>
  <c r="AS155"/>
  <c r="AU155"/>
  <c r="AW160"/>
  <c r="AO160"/>
  <c r="AQ160"/>
  <c r="AS171"/>
  <c r="AU171"/>
  <c r="AW176"/>
  <c r="AO176"/>
  <c r="AQ176"/>
  <c r="AW192"/>
  <c r="AO192"/>
  <c r="AQ192"/>
  <c r="AW208"/>
  <c r="AO208"/>
  <c r="AQ208"/>
  <c r="AW224"/>
  <c r="AO224"/>
  <c r="AQ224"/>
  <c r="AW240"/>
  <c r="AO240"/>
  <c r="AQ240"/>
  <c r="AW256"/>
  <c r="AO256"/>
  <c r="AQ256"/>
  <c r="AU286"/>
  <c r="AW286"/>
  <c r="AO286"/>
  <c r="AS286"/>
  <c r="AQ286"/>
  <c r="AU433"/>
  <c r="AW433"/>
  <c r="AO433"/>
  <c r="AS433"/>
  <c r="AQ433"/>
  <c r="AU471"/>
  <c r="AW471"/>
  <c r="AO471"/>
  <c r="AQ471"/>
  <c r="AS471"/>
  <c r="AQ508"/>
  <c r="AS508"/>
  <c r="AU508"/>
  <c r="AO508"/>
  <c r="AQ510"/>
  <c r="AS510"/>
  <c r="AO510"/>
  <c r="AW510"/>
  <c r="AQ514"/>
  <c r="AS514"/>
  <c r="AO514"/>
  <c r="AW568"/>
  <c r="AU158"/>
  <c r="AU174"/>
  <c r="AU206"/>
  <c r="AW267"/>
  <c r="AW345"/>
  <c r="AS16"/>
  <c r="AS28"/>
  <c r="AS30"/>
  <c r="AS38"/>
  <c r="AS50"/>
  <c r="AS68"/>
  <c r="AS92"/>
  <c r="AS94"/>
  <c r="AS102"/>
  <c r="AS110"/>
  <c r="AS112"/>
  <c r="AS114"/>
  <c r="AU121"/>
  <c r="AU568"/>
  <c r="AS158"/>
  <c r="AS238"/>
  <c r="AU258"/>
  <c r="AW530"/>
  <c r="AQ118"/>
  <c r="AQ125"/>
  <c r="AS130"/>
  <c r="AU134"/>
  <c r="AO137"/>
  <c r="AQ141"/>
  <c r="AS146"/>
  <c r="AU150"/>
  <c r="AO153"/>
  <c r="AQ157"/>
  <c r="AS162"/>
  <c r="AU166"/>
  <c r="AO169"/>
  <c r="AS178"/>
  <c r="AU182"/>
  <c r="AU198"/>
  <c r="AS210"/>
  <c r="AU214"/>
  <c r="AS226"/>
  <c r="AU230"/>
  <c r="AU246"/>
  <c r="AS258"/>
  <c r="AU262"/>
  <c r="AW291"/>
  <c r="AW304"/>
  <c r="AW323"/>
  <c r="AW339"/>
  <c r="AW355"/>
  <c r="AW371"/>
  <c r="AW387"/>
  <c r="AW466"/>
  <c r="AU504"/>
  <c r="AW514"/>
  <c r="AU526"/>
  <c r="AW550"/>
  <c r="AU552"/>
  <c r="AW136"/>
  <c r="AO136"/>
  <c r="AQ136"/>
  <c r="AS147"/>
  <c r="AU147"/>
  <c r="AS163"/>
  <c r="AU163"/>
  <c r="AS179"/>
  <c r="AU179"/>
  <c r="AW232"/>
  <c r="AO232"/>
  <c r="AQ232"/>
  <c r="AW248"/>
  <c r="AO248"/>
  <c r="AQ248"/>
  <c r="AQ297"/>
  <c r="AS297"/>
  <c r="AU297"/>
  <c r="AQ313"/>
  <c r="AS313"/>
  <c r="AU313"/>
  <c r="AS173"/>
  <c r="AU173"/>
  <c r="AW194"/>
  <c r="AO194"/>
  <c r="AQ194"/>
  <c r="AW242"/>
  <c r="AO242"/>
  <c r="AQ242"/>
  <c r="AS265"/>
  <c r="AO265"/>
  <c r="AQ265"/>
  <c r="AW265"/>
  <c r="AW156"/>
  <c r="AO156"/>
  <c r="AQ156"/>
  <c r="AW172"/>
  <c r="AO172"/>
  <c r="AQ172"/>
  <c r="AW236"/>
  <c r="AO236"/>
  <c r="AQ236"/>
  <c r="AW274"/>
  <c r="AO274"/>
  <c r="AQ274"/>
  <c r="AS274"/>
  <c r="AQ530"/>
  <c r="AS530"/>
  <c r="AO530"/>
  <c r="AS133"/>
  <c r="AU133"/>
  <c r="AW138"/>
  <c r="AO138"/>
  <c r="AQ138"/>
  <c r="AS149"/>
  <c r="AU149"/>
  <c r="AW154"/>
  <c r="AO154"/>
  <c r="AQ154"/>
  <c r="AS165"/>
  <c r="AU165"/>
  <c r="AW170"/>
  <c r="AO170"/>
  <c r="AQ170"/>
  <c r="AS181"/>
  <c r="AU181"/>
  <c r="AW186"/>
  <c r="AO186"/>
  <c r="AQ186"/>
  <c r="AW202"/>
  <c r="AO202"/>
  <c r="AQ202"/>
  <c r="AW218"/>
  <c r="AO218"/>
  <c r="AQ218"/>
  <c r="AW234"/>
  <c r="AO234"/>
  <c r="AQ234"/>
  <c r="AW250"/>
  <c r="AO250"/>
  <c r="AQ250"/>
  <c r="AU282"/>
  <c r="AW282"/>
  <c r="AO282"/>
  <c r="AQ282"/>
  <c r="AQ283"/>
  <c r="AS283"/>
  <c r="AO283"/>
  <c r="AW283"/>
  <c r="AQ287"/>
  <c r="AS287"/>
  <c r="AO287"/>
  <c r="AQ303"/>
  <c r="AS303"/>
  <c r="AO303"/>
  <c r="AQ319"/>
  <c r="AS319"/>
  <c r="AO319"/>
  <c r="AQ335"/>
  <c r="AS335"/>
  <c r="AO335"/>
  <c r="AQ351"/>
  <c r="AS351"/>
  <c r="AO351"/>
  <c r="AQ367"/>
  <c r="AS367"/>
  <c r="AO367"/>
  <c r="AQ383"/>
  <c r="AS383"/>
  <c r="AO383"/>
  <c r="AW399"/>
  <c r="AQ399"/>
  <c r="AS399"/>
  <c r="AO399"/>
  <c r="AS400"/>
  <c r="AW400"/>
  <c r="AO400"/>
  <c r="AQ400"/>
  <c r="AW409"/>
  <c r="AO409"/>
  <c r="AQ409"/>
  <c r="AS409"/>
  <c r="AQ472"/>
  <c r="AS472"/>
  <c r="AO472"/>
  <c r="AQ492"/>
  <c r="AS492"/>
  <c r="AU492"/>
  <c r="AO492"/>
  <c r="AQ494"/>
  <c r="AS494"/>
  <c r="AO494"/>
  <c r="AW494"/>
  <c r="AU118"/>
  <c r="AU126"/>
  <c r="AU142"/>
  <c r="AU190"/>
  <c r="AU254"/>
  <c r="AU268"/>
  <c r="AU278"/>
  <c r="AW361"/>
  <c r="AW377"/>
  <c r="AW393"/>
  <c r="AS20"/>
  <c r="AS32"/>
  <c r="AS34"/>
  <c r="AS42"/>
  <c r="AS44"/>
  <c r="AS52"/>
  <c r="AS60"/>
  <c r="AS62"/>
  <c r="AS70"/>
  <c r="AS90"/>
  <c r="AS96"/>
  <c r="AS106"/>
  <c r="AS121"/>
  <c r="AU136"/>
  <c r="AU200"/>
  <c r="AW460"/>
  <c r="AS118"/>
  <c r="AU130"/>
  <c r="AQ137"/>
  <c r="AS174"/>
  <c r="AS206"/>
  <c r="AU226"/>
  <c r="AS268"/>
  <c r="AS278"/>
  <c r="AO6"/>
  <c r="AO8"/>
  <c r="AO10"/>
  <c r="AO12"/>
  <c r="AO14"/>
  <c r="AO16"/>
  <c r="AO18"/>
  <c r="AO20"/>
  <c r="AO22"/>
  <c r="AO24"/>
  <c r="AO26"/>
  <c r="AO28"/>
  <c r="AO30"/>
  <c r="AO32"/>
  <c r="AO34"/>
  <c r="AO36"/>
  <c r="AO38"/>
  <c r="AO40"/>
  <c r="AO42"/>
  <c r="AO44"/>
  <c r="AO46"/>
  <c r="AO48"/>
  <c r="AO50"/>
  <c r="AO52"/>
  <c r="AO54"/>
  <c r="AO56"/>
  <c r="AO58"/>
  <c r="AO60"/>
  <c r="AO62"/>
  <c r="AO64"/>
  <c r="AO66"/>
  <c r="AO68"/>
  <c r="AO70"/>
  <c r="AO72"/>
  <c r="AO74"/>
  <c r="AO76"/>
  <c r="AO78"/>
  <c r="AO80"/>
  <c r="AO82"/>
  <c r="AO84"/>
  <c r="AO86"/>
  <c r="AO88"/>
  <c r="AO90"/>
  <c r="AO92"/>
  <c r="AO94"/>
  <c r="AO96"/>
  <c r="AO98"/>
  <c r="AO100"/>
  <c r="AO102"/>
  <c r="AO104"/>
  <c r="AO106"/>
  <c r="AO108"/>
  <c r="AO110"/>
  <c r="AO112"/>
  <c r="AO114"/>
  <c r="AO116"/>
  <c r="AS120"/>
  <c r="AS124"/>
  <c r="AO131"/>
  <c r="AQ135"/>
  <c r="AS140"/>
  <c r="AO147"/>
  <c r="AQ151"/>
  <c r="AS156"/>
  <c r="AU160"/>
  <c r="AO163"/>
  <c r="AQ167"/>
  <c r="AS172"/>
  <c r="AU176"/>
  <c r="AO179"/>
  <c r="AS188"/>
  <c r="AU192"/>
  <c r="AS204"/>
  <c r="AS220"/>
  <c r="AS236"/>
  <c r="AS252"/>
  <c r="AW287"/>
  <c r="AU293"/>
  <c r="AO297"/>
  <c r="AW303"/>
  <c r="AU309"/>
  <c r="AO313"/>
  <c r="AW319"/>
  <c r="AU325"/>
  <c r="AO329"/>
  <c r="AW335"/>
  <c r="AU341"/>
  <c r="AO345"/>
  <c r="AW351"/>
  <c r="AU357"/>
  <c r="AO361"/>
  <c r="AW367"/>
  <c r="AO377"/>
  <c r="AW383"/>
  <c r="AO393"/>
  <c r="AS401"/>
  <c r="AW472"/>
  <c r="AU488"/>
  <c r="AW508"/>
  <c r="AW272"/>
  <c r="AO272"/>
  <c r="AQ289"/>
  <c r="AS289"/>
  <c r="AQ305"/>
  <c r="AS305"/>
  <c r="AQ321"/>
  <c r="AS321"/>
  <c r="AQ337"/>
  <c r="AS337"/>
  <c r="AQ353"/>
  <c r="AS353"/>
  <c r="AQ369"/>
  <c r="AS369"/>
  <c r="AQ385"/>
  <c r="AS385"/>
  <c r="AU445"/>
  <c r="AW445"/>
  <c r="AO445"/>
  <c r="AQ445"/>
  <c r="AQ446"/>
  <c r="AS446"/>
  <c r="AO446"/>
  <c r="AW446"/>
  <c r="AQ450"/>
  <c r="AS450"/>
  <c r="AO450"/>
  <c r="AQ476"/>
  <c r="AS476"/>
  <c r="AU476"/>
  <c r="AQ536"/>
  <c r="AS536"/>
  <c r="AO536"/>
  <c r="AS269"/>
  <c r="AU269"/>
  <c r="AU272"/>
  <c r="AU279"/>
  <c r="AQ424"/>
  <c r="AW424"/>
  <c r="AW450"/>
  <c r="AW476"/>
  <c r="AW502"/>
  <c r="AW518"/>
  <c r="AW536"/>
  <c r="AW270"/>
  <c r="AO270"/>
  <c r="AU280"/>
  <c r="AW280"/>
  <c r="AO280"/>
  <c r="AQ291"/>
  <c r="AS291"/>
  <c r="AQ307"/>
  <c r="AS307"/>
  <c r="AQ323"/>
  <c r="AS323"/>
  <c r="AQ339"/>
  <c r="AS339"/>
  <c r="AQ355"/>
  <c r="AS355"/>
  <c r="AQ371"/>
  <c r="AS371"/>
  <c r="AQ387"/>
  <c r="AS387"/>
  <c r="AW405"/>
  <c r="AO405"/>
  <c r="AS405"/>
  <c r="AQ405"/>
  <c r="AS406"/>
  <c r="AO406"/>
  <c r="AQ406"/>
  <c r="AW406"/>
  <c r="AS418"/>
  <c r="AQ418"/>
  <c r="AU429"/>
  <c r="AW429"/>
  <c r="AO429"/>
  <c r="AQ429"/>
  <c r="AQ430"/>
  <c r="AS430"/>
  <c r="AO430"/>
  <c r="AW430"/>
  <c r="AQ434"/>
  <c r="AS434"/>
  <c r="AO434"/>
  <c r="AU455"/>
  <c r="AW455"/>
  <c r="AO455"/>
  <c r="AQ455"/>
  <c r="AS455"/>
  <c r="AU487"/>
  <c r="AW487"/>
  <c r="AO487"/>
  <c r="AQ487"/>
  <c r="AS487"/>
  <c r="AQ540"/>
  <c r="AS540"/>
  <c r="AU540"/>
  <c r="AQ558"/>
  <c r="AS558"/>
  <c r="AO558"/>
  <c r="AW558"/>
  <c r="AQ562"/>
  <c r="AS562"/>
  <c r="AO562"/>
  <c r="AU183"/>
  <c r="AU185"/>
  <c r="AU187"/>
  <c r="AU189"/>
  <c r="AU191"/>
  <c r="AU193"/>
  <c r="AU195"/>
  <c r="AU197"/>
  <c r="AU199"/>
  <c r="AU201"/>
  <c r="AU203"/>
  <c r="AU205"/>
  <c r="AU207"/>
  <c r="AU209"/>
  <c r="AU211"/>
  <c r="AU213"/>
  <c r="AU215"/>
  <c r="AU217"/>
  <c r="AU219"/>
  <c r="AU221"/>
  <c r="AU223"/>
  <c r="AU225"/>
  <c r="AU227"/>
  <c r="AU229"/>
  <c r="AU231"/>
  <c r="AU233"/>
  <c r="AU235"/>
  <c r="AU237"/>
  <c r="AU239"/>
  <c r="AU241"/>
  <c r="AU243"/>
  <c r="AU245"/>
  <c r="AU247"/>
  <c r="AU249"/>
  <c r="AU251"/>
  <c r="AU253"/>
  <c r="AU255"/>
  <c r="AU257"/>
  <c r="AU259"/>
  <c r="AU261"/>
  <c r="AS267"/>
  <c r="AU267"/>
  <c r="AO269"/>
  <c r="AU270"/>
  <c r="AO337"/>
  <c r="AO353"/>
  <c r="AO369"/>
  <c r="AO385"/>
  <c r="AW434"/>
  <c r="AW540"/>
  <c r="AW562"/>
  <c r="AW276"/>
  <c r="AO276"/>
  <c r="AQ285"/>
  <c r="AS285"/>
  <c r="AQ301"/>
  <c r="AS301"/>
  <c r="AQ317"/>
  <c r="AS317"/>
  <c r="AQ333"/>
  <c r="AS333"/>
  <c r="AQ349"/>
  <c r="AS349"/>
  <c r="AQ365"/>
  <c r="AS365"/>
  <c r="AQ381"/>
  <c r="AS381"/>
  <c r="AQ397"/>
  <c r="AS397"/>
  <c r="AW415"/>
  <c r="AO415"/>
  <c r="AQ415"/>
  <c r="AS415"/>
  <c r="AS416"/>
  <c r="AW416"/>
  <c r="AO416"/>
  <c r="AQ428"/>
  <c r="AS428"/>
  <c r="AU428"/>
  <c r="AQ456"/>
  <c r="AS456"/>
  <c r="AO456"/>
  <c r="AU481"/>
  <c r="AW481"/>
  <c r="AO481"/>
  <c r="AS481"/>
  <c r="AQ481"/>
  <c r="AU483"/>
  <c r="AW483"/>
  <c r="AO483"/>
  <c r="AQ483"/>
  <c r="AQ488"/>
  <c r="AS488"/>
  <c r="AO488"/>
  <c r="AQ504"/>
  <c r="AS504"/>
  <c r="AO504"/>
  <c r="AQ520"/>
  <c r="AS520"/>
  <c r="AO520"/>
  <c r="AQ556"/>
  <c r="AS556"/>
  <c r="AU556"/>
  <c r="AU273"/>
  <c r="AU276"/>
  <c r="AU307"/>
  <c r="AW428"/>
  <c r="AS453"/>
  <c r="AW456"/>
  <c r="AS485"/>
  <c r="AW488"/>
  <c r="AW504"/>
  <c r="AW520"/>
  <c r="AW556"/>
  <c r="AW266"/>
  <c r="AO266"/>
  <c r="AQ279"/>
  <c r="AS279"/>
  <c r="AU284"/>
  <c r="AW284"/>
  <c r="AO284"/>
  <c r="AQ295"/>
  <c r="AS295"/>
  <c r="AQ311"/>
  <c r="AS311"/>
  <c r="AQ327"/>
  <c r="AS327"/>
  <c r="AQ343"/>
  <c r="AS343"/>
  <c r="AQ359"/>
  <c r="AS359"/>
  <c r="AQ375"/>
  <c r="AS375"/>
  <c r="AQ391"/>
  <c r="AS391"/>
  <c r="AW403"/>
  <c r="AO403"/>
  <c r="AQ403"/>
  <c r="AW425"/>
  <c r="AO425"/>
  <c r="AQ425"/>
  <c r="AU449"/>
  <c r="AW449"/>
  <c r="AO449"/>
  <c r="AS449"/>
  <c r="AQ449"/>
  <c r="AU451"/>
  <c r="AW451"/>
  <c r="AO451"/>
  <c r="AQ451"/>
  <c r="AU477"/>
  <c r="AW477"/>
  <c r="AO477"/>
  <c r="AQ477"/>
  <c r="AQ478"/>
  <c r="AS478"/>
  <c r="AO478"/>
  <c r="AW478"/>
  <c r="AQ482"/>
  <c r="AS482"/>
  <c r="AO482"/>
  <c r="AS263"/>
  <c r="AU263"/>
  <c r="AU266"/>
  <c r="AS270"/>
  <c r="AS280"/>
  <c r="AU285"/>
  <c r="AU301"/>
  <c r="AU317"/>
  <c r="AU333"/>
  <c r="AU349"/>
  <c r="AU365"/>
  <c r="AU381"/>
  <c r="AU397"/>
  <c r="AU405"/>
  <c r="AU406"/>
  <c r="AU416"/>
  <c r="AW482"/>
  <c r="AW413"/>
  <c r="AO413"/>
  <c r="AQ436"/>
  <c r="AS436"/>
  <c r="AU441"/>
  <c r="AW441"/>
  <c r="AO441"/>
  <c r="AQ452"/>
  <c r="AS452"/>
  <c r="AU457"/>
  <c r="AW457"/>
  <c r="AO457"/>
  <c r="AQ468"/>
  <c r="AS468"/>
  <c r="AU473"/>
  <c r="AW473"/>
  <c r="AO473"/>
  <c r="AQ484"/>
  <c r="AS484"/>
  <c r="AU489"/>
  <c r="AW489"/>
  <c r="AO489"/>
  <c r="AQ500"/>
  <c r="AS500"/>
  <c r="AQ516"/>
  <c r="AS516"/>
  <c r="AQ532"/>
  <c r="AS532"/>
  <c r="AQ548"/>
  <c r="AS548"/>
  <c r="AQ564"/>
  <c r="AS564"/>
  <c r="AS410"/>
  <c r="AU410"/>
  <c r="AU413"/>
  <c r="AS426"/>
  <c r="AU426"/>
  <c r="AU442"/>
  <c r="AU458"/>
  <c r="AU474"/>
  <c r="AU490"/>
  <c r="AU506"/>
  <c r="AU522"/>
  <c r="AU538"/>
  <c r="AU554"/>
  <c r="AW411"/>
  <c r="AO411"/>
  <c r="AU427"/>
  <c r="AW427"/>
  <c r="AO427"/>
  <c r="AQ438"/>
  <c r="AS438"/>
  <c r="AU443"/>
  <c r="AW443"/>
  <c r="AO443"/>
  <c r="AQ454"/>
  <c r="AS454"/>
  <c r="AU459"/>
  <c r="AW459"/>
  <c r="AO459"/>
  <c r="AQ470"/>
  <c r="AS470"/>
  <c r="AU475"/>
  <c r="AW475"/>
  <c r="AO475"/>
  <c r="AQ486"/>
  <c r="AS486"/>
  <c r="AU491"/>
  <c r="AW491"/>
  <c r="AO491"/>
  <c r="AQ502"/>
  <c r="AS502"/>
  <c r="AQ518"/>
  <c r="AS518"/>
  <c r="AQ534"/>
  <c r="AS534"/>
  <c r="AQ550"/>
  <c r="AS550"/>
  <c r="AQ566"/>
  <c r="AS566"/>
  <c r="AO288"/>
  <c r="AW288"/>
  <c r="AO290"/>
  <c r="AW290"/>
  <c r="AO292"/>
  <c r="AW292"/>
  <c r="AO294"/>
  <c r="AW294"/>
  <c r="AO296"/>
  <c r="AW296"/>
  <c r="AO298"/>
  <c r="AW298"/>
  <c r="AO300"/>
  <c r="AO302"/>
  <c r="AO304"/>
  <c r="AO306"/>
  <c r="AO308"/>
  <c r="AO310"/>
  <c r="AO312"/>
  <c r="AO314"/>
  <c r="AW314"/>
  <c r="AO316"/>
  <c r="AW316"/>
  <c r="AO318"/>
  <c r="AW318"/>
  <c r="AO320"/>
  <c r="AW320"/>
  <c r="AO322"/>
  <c r="AW322"/>
  <c r="AO324"/>
  <c r="AW324"/>
  <c r="AO326"/>
  <c r="AW326"/>
  <c r="AO328"/>
  <c r="AW328"/>
  <c r="AO330"/>
  <c r="AW330"/>
  <c r="AO332"/>
  <c r="AW332"/>
  <c r="AO334"/>
  <c r="AW334"/>
  <c r="AO336"/>
  <c r="AW336"/>
  <c r="AO338"/>
  <c r="AW338"/>
  <c r="AO340"/>
  <c r="AW340"/>
  <c r="AO342"/>
  <c r="AW342"/>
  <c r="AO344"/>
  <c r="AW344"/>
  <c r="AO346"/>
  <c r="AW346"/>
  <c r="AO348"/>
  <c r="AW348"/>
  <c r="AO350"/>
  <c r="AW350"/>
  <c r="AO352"/>
  <c r="AW352"/>
  <c r="AO354"/>
  <c r="AW354"/>
  <c r="AO356"/>
  <c r="AW356"/>
  <c r="AO358"/>
  <c r="AW358"/>
  <c r="AO360"/>
  <c r="AW360"/>
  <c r="AO362"/>
  <c r="AW362"/>
  <c r="AO364"/>
  <c r="AW364"/>
  <c r="AO366"/>
  <c r="AW366"/>
  <c r="AO368"/>
  <c r="AW368"/>
  <c r="AO370"/>
  <c r="AW370"/>
  <c r="AO372"/>
  <c r="AW372"/>
  <c r="AO374"/>
  <c r="AW374"/>
  <c r="AO376"/>
  <c r="AW376"/>
  <c r="AO378"/>
  <c r="AW378"/>
  <c r="AO380"/>
  <c r="AW380"/>
  <c r="AO382"/>
  <c r="AW382"/>
  <c r="AO384"/>
  <c r="AW384"/>
  <c r="AO386"/>
  <c r="AW386"/>
  <c r="AO388"/>
  <c r="AW388"/>
  <c r="AO390"/>
  <c r="AW390"/>
  <c r="AO392"/>
  <c r="AW392"/>
  <c r="AO394"/>
  <c r="AW394"/>
  <c r="AO396"/>
  <c r="AW396"/>
  <c r="AO398"/>
  <c r="AW398"/>
  <c r="AS408"/>
  <c r="AU408"/>
  <c r="AO410"/>
  <c r="AU411"/>
  <c r="AS424"/>
  <c r="AU424"/>
  <c r="AO426"/>
  <c r="AO484"/>
  <c r="AO500"/>
  <c r="AO516"/>
  <c r="AO532"/>
  <c r="AO548"/>
  <c r="AO564"/>
  <c r="AW401"/>
  <c r="AO401"/>
  <c r="AW417"/>
  <c r="AO417"/>
  <c r="AQ432"/>
  <c r="AS432"/>
  <c r="AU437"/>
  <c r="AW437"/>
  <c r="AO437"/>
  <c r="AQ448"/>
  <c r="AS448"/>
  <c r="AU453"/>
  <c r="AW453"/>
  <c r="AO453"/>
  <c r="AQ464"/>
  <c r="AS464"/>
  <c r="AU469"/>
  <c r="AW469"/>
  <c r="AO469"/>
  <c r="AQ480"/>
  <c r="AS480"/>
  <c r="AU485"/>
  <c r="AW485"/>
  <c r="AO485"/>
  <c r="AQ496"/>
  <c r="AS496"/>
  <c r="AQ512"/>
  <c r="AS512"/>
  <c r="AQ528"/>
  <c r="AS528"/>
  <c r="AQ544"/>
  <c r="AS544"/>
  <c r="AQ560"/>
  <c r="AS560"/>
  <c r="AU401"/>
  <c r="AS414"/>
  <c r="AU414"/>
  <c r="AU417"/>
  <c r="AU438"/>
  <c r="AU454"/>
  <c r="AU470"/>
  <c r="AU486"/>
  <c r="AU502"/>
  <c r="AU518"/>
  <c r="AU534"/>
  <c r="AU550"/>
  <c r="AU566"/>
  <c r="AW407"/>
  <c r="AO407"/>
  <c r="AW423"/>
  <c r="AO423"/>
  <c r="AU431"/>
  <c r="AW431"/>
  <c r="AO431"/>
  <c r="AQ442"/>
  <c r="AS442"/>
  <c r="AU447"/>
  <c r="AW447"/>
  <c r="AO447"/>
  <c r="AQ458"/>
  <c r="AS458"/>
  <c r="AU463"/>
  <c r="AW463"/>
  <c r="AO463"/>
  <c r="AQ474"/>
  <c r="AS474"/>
  <c r="AU479"/>
  <c r="AW479"/>
  <c r="AO479"/>
  <c r="AQ490"/>
  <c r="AS490"/>
  <c r="AQ506"/>
  <c r="AS506"/>
  <c r="AQ522"/>
  <c r="AS522"/>
  <c r="AQ538"/>
  <c r="AS538"/>
  <c r="AQ554"/>
  <c r="AS554"/>
  <c r="AS404"/>
  <c r="AU404"/>
  <c r="AU407"/>
  <c r="AS411"/>
  <c r="AS420"/>
  <c r="AU420"/>
  <c r="AU423"/>
  <c r="AS427"/>
  <c r="AU432"/>
  <c r="AS443"/>
  <c r="AU448"/>
  <c r="AS459"/>
  <c r="AU464"/>
  <c r="AS475"/>
  <c r="AU480"/>
  <c r="AU496"/>
  <c r="AU512"/>
  <c r="AU528"/>
  <c r="AU544"/>
  <c r="AO493"/>
  <c r="AW493"/>
  <c r="AO495"/>
  <c r="AW495"/>
  <c r="AO497"/>
  <c r="AW497"/>
  <c r="AO499"/>
  <c r="AW499"/>
  <c r="AO501"/>
  <c r="AW501"/>
  <c r="AO503"/>
  <c r="AW503"/>
  <c r="AO505"/>
  <c r="AW505"/>
  <c r="AO507"/>
  <c r="AW507"/>
  <c r="AO509"/>
  <c r="AW509"/>
  <c r="AO511"/>
  <c r="AW511"/>
  <c r="AO513"/>
  <c r="AW513"/>
  <c r="AO515"/>
  <c r="AW515"/>
  <c r="AO517"/>
  <c r="AW517"/>
  <c r="AO519"/>
  <c r="AW519"/>
  <c r="AO521"/>
  <c r="AW521"/>
  <c r="AO523"/>
  <c r="AW523"/>
  <c r="AO525"/>
  <c r="AW525"/>
  <c r="AO527"/>
  <c r="AW527"/>
  <c r="AO529"/>
  <c r="AW529"/>
  <c r="AO531"/>
  <c r="AW531"/>
  <c r="AO533"/>
  <c r="AW533"/>
  <c r="AO535"/>
  <c r="AW535"/>
  <c r="AO537"/>
  <c r="AW537"/>
  <c r="AO539"/>
  <c r="AW539"/>
  <c r="AO541"/>
  <c r="AW541"/>
  <c r="AO543"/>
  <c r="AW543"/>
  <c r="AO545"/>
  <c r="AW545"/>
  <c r="AO547"/>
  <c r="AW547"/>
  <c r="AO549"/>
  <c r="AW549"/>
  <c r="AO551"/>
  <c r="AW551"/>
  <c r="AO553"/>
  <c r="AW553"/>
  <c r="AO555"/>
  <c r="AW555"/>
  <c r="AO557"/>
  <c r="AW557"/>
  <c r="AO559"/>
  <c r="AW559"/>
  <c r="AO561"/>
  <c r="AW561"/>
  <c r="AO563"/>
  <c r="AW563"/>
  <c r="AO565"/>
  <c r="AW565"/>
  <c r="AO567"/>
  <c r="AW567"/>
  <c r="AO569"/>
  <c r="AW569"/>
  <c r="AB562"/>
  <c r="AB564"/>
  <c r="AJ567"/>
  <c r="AJ559"/>
  <c r="AH565"/>
  <c r="AB569"/>
  <c r="AB561"/>
  <c r="AB558"/>
  <c r="AF565"/>
  <c r="AD564"/>
  <c r="AD559"/>
  <c r="AD567"/>
  <c r="AH563"/>
  <c r="AH566"/>
  <c r="AJ561"/>
  <c r="W563"/>
  <c r="W564"/>
  <c r="W565"/>
  <c r="AF562"/>
  <c r="AH567"/>
  <c r="AJ562"/>
  <c r="AB559"/>
  <c r="W566"/>
  <c r="AD565"/>
  <c r="AB567"/>
  <c r="AF563"/>
  <c r="AJ563"/>
  <c r="AH559"/>
  <c r="W558"/>
  <c r="AJ566"/>
  <c r="AJ558"/>
  <c r="AF564"/>
  <c r="AJ564"/>
  <c r="AD561"/>
  <c r="W567"/>
  <c r="AB563"/>
  <c r="AD566"/>
  <c r="AD558"/>
  <c r="AF569"/>
  <c r="AF561"/>
  <c r="AH564"/>
  <c r="AJ568"/>
  <c r="AJ560"/>
  <c r="AD568"/>
  <c r="AD569"/>
  <c r="AD562"/>
  <c r="AH560"/>
  <c r="W568"/>
  <c r="W560"/>
  <c r="AB568"/>
  <c r="AB560"/>
  <c r="AD563"/>
  <c r="AF566"/>
  <c r="AF558"/>
  <c r="AH569"/>
  <c r="AH561"/>
  <c r="AJ565"/>
  <c r="W559"/>
  <c r="AH568"/>
  <c r="W569"/>
  <c r="W561"/>
  <c r="AF567"/>
  <c r="AF559"/>
  <c r="AH562"/>
  <c r="AD560"/>
  <c r="W562"/>
  <c r="Z186"/>
  <c r="Z176"/>
  <c r="AD176" s="1"/>
  <c r="Z64"/>
  <c r="Z395"/>
  <c r="AD395" s="1"/>
  <c r="Z501"/>
  <c r="AF501" s="1"/>
  <c r="Z148"/>
  <c r="AF148" s="1"/>
  <c r="Z397"/>
  <c r="AH397" s="1"/>
  <c r="Z487"/>
  <c r="AF487" s="1"/>
  <c r="Z167"/>
  <c r="Z53"/>
  <c r="AJ53" s="1"/>
  <c r="Z486"/>
  <c r="AD486" s="1"/>
  <c r="Z460"/>
  <c r="AB460" s="1"/>
  <c r="Z309"/>
  <c r="AD309" s="1"/>
  <c r="Z133"/>
  <c r="AB133" s="1"/>
  <c r="Z500"/>
  <c r="AD500" s="1"/>
  <c r="Z428"/>
  <c r="AJ428" s="1"/>
  <c r="Z115"/>
  <c r="Z485"/>
  <c r="AD485" s="1"/>
  <c r="Z430"/>
  <c r="Z38"/>
  <c r="AD38" s="1"/>
  <c r="Z298"/>
  <c r="AJ298" s="1"/>
  <c r="Z502"/>
  <c r="AH502" s="1"/>
  <c r="Z520"/>
  <c r="AF520" s="1"/>
  <c r="Z26"/>
  <c r="AB26" s="1"/>
  <c r="Z96"/>
  <c r="Z523"/>
  <c r="Z452"/>
  <c r="AB452" s="1"/>
  <c r="Z439"/>
  <c r="AF439" s="1"/>
  <c r="Z279"/>
  <c r="AB279" s="1"/>
  <c r="Z367"/>
  <c r="AF367" s="1"/>
  <c r="Z111"/>
  <c r="AH111" s="1"/>
  <c r="Z260"/>
  <c r="AH260" s="1"/>
  <c r="Z340"/>
  <c r="Z548"/>
  <c r="Z524"/>
  <c r="AH524" s="1"/>
  <c r="Z125"/>
  <c r="AJ125" s="1"/>
  <c r="Z388"/>
  <c r="AB388" s="1"/>
  <c r="Z411"/>
  <c r="AH411" s="1"/>
  <c r="Z216"/>
  <c r="AB216" s="1"/>
  <c r="Z278"/>
  <c r="AB278" s="1"/>
  <c r="Z224"/>
  <c r="Z408"/>
  <c r="AB408" s="1"/>
  <c r="Z351"/>
  <c r="Z413"/>
  <c r="AH413" s="1"/>
  <c r="Z31"/>
  <c r="AF31" s="1"/>
  <c r="Z183"/>
  <c r="Z292"/>
  <c r="AJ292" s="1"/>
  <c r="Z124"/>
  <c r="Z261"/>
  <c r="Z159"/>
  <c r="Z288"/>
  <c r="Z302"/>
  <c r="AJ302" s="1"/>
  <c r="Z514"/>
  <c r="AF514" s="1"/>
  <c r="Z530"/>
  <c r="Z61"/>
  <c r="Z463"/>
  <c r="Z79"/>
  <c r="Z75"/>
  <c r="AB75" s="1"/>
  <c r="Z221"/>
  <c r="AD221" s="1"/>
  <c r="Z311"/>
  <c r="AB311" s="1"/>
  <c r="Z231"/>
  <c r="AH231" s="1"/>
  <c r="Z359"/>
  <c r="AB359" s="1"/>
  <c r="Z39"/>
  <c r="AB39" s="1"/>
  <c r="Z280"/>
  <c r="AJ280" s="1"/>
  <c r="Z380"/>
  <c r="Z212"/>
  <c r="Z444"/>
  <c r="Z356"/>
  <c r="AD356" s="1"/>
  <c r="Z4"/>
  <c r="AD4" s="1"/>
  <c r="Z324"/>
  <c r="Z307"/>
  <c r="Z223"/>
  <c r="AF223" s="1"/>
  <c r="Z222"/>
  <c r="Z416"/>
  <c r="AH416" s="1"/>
  <c r="Z230"/>
  <c r="AH230" s="1"/>
  <c r="Z206"/>
  <c r="AF206" s="1"/>
  <c r="Z378"/>
  <c r="AJ378" s="1"/>
  <c r="Z400"/>
  <c r="AJ400" s="1"/>
  <c r="Z287"/>
  <c r="AH287" s="1"/>
  <c r="Z267"/>
  <c r="AD267" s="1"/>
  <c r="Z381"/>
  <c r="Z93"/>
  <c r="AJ93" s="1"/>
  <c r="Z495"/>
  <c r="AJ495" s="1"/>
  <c r="Z239"/>
  <c r="AB239" s="1"/>
  <c r="Z453"/>
  <c r="AH453" s="1"/>
  <c r="Z60"/>
  <c r="Z92"/>
  <c r="Z180"/>
  <c r="Z402"/>
  <c r="Z372"/>
  <c r="AH372" s="1"/>
  <c r="Z255"/>
  <c r="AF255" s="1"/>
  <c r="Z466"/>
  <c r="AF466" s="1"/>
  <c r="Z526"/>
  <c r="AB526" s="1"/>
  <c r="Z150"/>
  <c r="AF150" s="1"/>
  <c r="Z50"/>
  <c r="AD50" s="1"/>
  <c r="Z178"/>
  <c r="Z427"/>
  <c r="Z480"/>
  <c r="Z375"/>
  <c r="AJ375" s="1"/>
  <c r="Z517"/>
  <c r="AD517" s="1"/>
  <c r="Z348"/>
  <c r="AJ348" s="1"/>
  <c r="Z532"/>
  <c r="AF532" s="1"/>
  <c r="Z228"/>
  <c r="AJ228" s="1"/>
  <c r="Z179"/>
  <c r="AH179" s="1"/>
  <c r="Z196"/>
  <c r="Z14"/>
  <c r="Z161"/>
  <c r="AJ161" s="1"/>
  <c r="Z22"/>
  <c r="AF22" s="1"/>
  <c r="Z499"/>
  <c r="AF499" s="1"/>
  <c r="Z551"/>
  <c r="Z36"/>
  <c r="AH36" s="1"/>
  <c r="Z531"/>
  <c r="Z142"/>
  <c r="Z210"/>
  <c r="Z317"/>
  <c r="Z246"/>
  <c r="AB246" s="1"/>
  <c r="Z52"/>
  <c r="AD52" s="1"/>
  <c r="Z366"/>
  <c r="Z275"/>
  <c r="AB275" s="1"/>
  <c r="Z244"/>
  <c r="AJ244" s="1"/>
  <c r="Z202"/>
  <c r="Z498"/>
  <c r="Z44"/>
  <c r="Z304"/>
  <c r="AJ304" s="1"/>
  <c r="Z98"/>
  <c r="AB98" s="1"/>
  <c r="Z247"/>
  <c r="AB247" s="1"/>
  <c r="Z368"/>
  <c r="AH368" s="1"/>
  <c r="Z295"/>
  <c r="Z468"/>
  <c r="Z420"/>
  <c r="Z87"/>
  <c r="AJ87" s="1"/>
  <c r="Z421"/>
  <c r="AH421" s="1"/>
  <c r="Z253"/>
  <c r="AD253" s="1"/>
  <c r="Z117"/>
  <c r="AD117" s="1"/>
  <c r="Z506"/>
  <c r="AH506" s="1"/>
  <c r="Z99"/>
  <c r="AH99" s="1"/>
  <c r="Z472"/>
  <c r="Z126"/>
  <c r="Z160"/>
  <c r="AF160" s="1"/>
  <c r="Z29"/>
  <c r="AH29" s="1"/>
  <c r="Z76"/>
  <c r="AF76" s="1"/>
  <c r="Z175"/>
  <c r="AH175" s="1"/>
  <c r="Z492"/>
  <c r="Z503"/>
  <c r="Z352"/>
  <c r="Z83"/>
  <c r="AF83" s="1"/>
  <c r="Z431"/>
  <c r="AJ431" s="1"/>
  <c r="Z362"/>
  <c r="AD362" s="1"/>
  <c r="Z494"/>
  <c r="AB494" s="1"/>
  <c r="Z95"/>
  <c r="AD95" s="1"/>
  <c r="Z476"/>
  <c r="AJ476" s="1"/>
  <c r="Z88"/>
  <c r="AB88" s="1"/>
  <c r="Z188"/>
  <c r="Z110"/>
  <c r="Z306"/>
  <c r="Z550"/>
  <c r="AB550" s="1"/>
  <c r="Z316"/>
  <c r="AF316" s="1"/>
  <c r="Z541"/>
  <c r="AD541" s="1"/>
  <c r="Z208"/>
  <c r="AF208" s="1"/>
  <c r="Z151"/>
  <c r="AH151" s="1"/>
  <c r="Z100"/>
  <c r="Z48"/>
  <c r="Z496"/>
  <c r="Z331"/>
  <c r="AF331" s="1"/>
  <c r="Z11"/>
  <c r="AJ11" s="1"/>
  <c r="Z338"/>
  <c r="AJ338" s="1"/>
  <c r="Z63"/>
  <c r="AJ63" s="1"/>
  <c r="Z23"/>
  <c r="Z467"/>
  <c r="AH467" s="1"/>
  <c r="Z276"/>
  <c r="AD276" s="1"/>
  <c r="Z325"/>
  <c r="Z215"/>
  <c r="AH215" s="1"/>
  <c r="Z481"/>
  <c r="Z18"/>
  <c r="AD18" s="1"/>
  <c r="Z529"/>
  <c r="AH529" s="1"/>
  <c r="Z271"/>
  <c r="AB271" s="1"/>
  <c r="Z243"/>
  <c r="AB243" s="1"/>
  <c r="Z373"/>
  <c r="AF373" s="1"/>
  <c r="Z370"/>
  <c r="AF370" s="1"/>
  <c r="Z442"/>
  <c r="AF442" s="1"/>
  <c r="Z423"/>
  <c r="AD423" s="1"/>
  <c r="Z103"/>
  <c r="AF103" s="1"/>
  <c r="Z238"/>
  <c r="AF238" s="1"/>
  <c r="Z236"/>
  <c r="Z332"/>
  <c r="AB332" s="1"/>
  <c r="Z404"/>
  <c r="AJ404" s="1"/>
  <c r="Z5"/>
  <c r="Z122"/>
  <c r="AB122" s="1"/>
  <c r="Z197"/>
  <c r="AF197" s="1"/>
  <c r="Z84"/>
  <c r="AD84" s="1"/>
  <c r="Z189"/>
  <c r="AD189" s="1"/>
  <c r="Z334"/>
  <c r="AB334" s="1"/>
  <c r="Z528"/>
  <c r="AJ528" s="1"/>
  <c r="Z310"/>
  <c r="AH310" s="1"/>
  <c r="Z374"/>
  <c r="AD374" s="1"/>
  <c r="Z554"/>
  <c r="AD554" s="1"/>
  <c r="Z277"/>
  <c r="AH277" s="1"/>
  <c r="Z119"/>
  <c r="AB119" s="1"/>
  <c r="Z419"/>
  <c r="AD419" s="1"/>
  <c r="Z509"/>
  <c r="Z15"/>
  <c r="AF15" s="1"/>
  <c r="Z7"/>
  <c r="AF7" s="1"/>
  <c r="Z303"/>
  <c r="Z47"/>
  <c r="AD47" s="1"/>
  <c r="Z412"/>
  <c r="AJ412" s="1"/>
  <c r="Z220"/>
  <c r="AF220" s="1"/>
  <c r="Z69"/>
  <c r="AD69" s="1"/>
  <c r="Z172"/>
  <c r="AF172" s="1"/>
  <c r="Z108"/>
  <c r="AJ108" s="1"/>
  <c r="Z82"/>
  <c r="AJ82" s="1"/>
  <c r="Z68"/>
  <c r="AH68" s="1"/>
  <c r="Z293"/>
  <c r="AB293" s="1"/>
  <c r="Z432"/>
  <c r="AD432" s="1"/>
  <c r="Z234"/>
  <c r="AH234" s="1"/>
  <c r="Z512"/>
  <c r="AJ512" s="1"/>
  <c r="Z127"/>
  <c r="Z285"/>
  <c r="AH285" s="1"/>
  <c r="Z71"/>
  <c r="AF71" s="1"/>
  <c r="Z55"/>
  <c r="Z116"/>
  <c r="AF116" s="1"/>
  <c r="Z437"/>
  <c r="AD437" s="1"/>
  <c r="Z157"/>
  <c r="AD157" s="1"/>
  <c r="Z435"/>
  <c r="AB435" s="1"/>
  <c r="Z19"/>
  <c r="AH19" s="1"/>
  <c r="Z62"/>
  <c r="AB62" s="1"/>
  <c r="Z426"/>
  <c r="AD426" s="1"/>
  <c r="Z250"/>
  <c r="AF250" s="1"/>
  <c r="Z136"/>
  <c r="AD136" s="1"/>
  <c r="Z527"/>
  <c r="AD527" s="1"/>
  <c r="Z399"/>
  <c r="AD399" s="1"/>
  <c r="Z207"/>
  <c r="AH207" s="1"/>
  <c r="Z143"/>
  <c r="Z78"/>
  <c r="AH78" s="1"/>
  <c r="Z508"/>
  <c r="AJ508" s="1"/>
  <c r="Z284"/>
  <c r="Z28"/>
  <c r="AD28" s="1"/>
  <c r="Z436"/>
  <c r="AJ436" s="1"/>
  <c r="Z484"/>
  <c r="AD484" s="1"/>
  <c r="Z396"/>
  <c r="AJ396" s="1"/>
  <c r="Z389"/>
  <c r="AD389" s="1"/>
  <c r="Z32"/>
  <c r="AH32" s="1"/>
  <c r="Z163"/>
  <c r="AH163" s="1"/>
  <c r="Z132"/>
  <c r="AB132" s="1"/>
  <c r="Z462"/>
  <c r="AJ462" s="1"/>
  <c r="Z398"/>
  <c r="AD398" s="1"/>
  <c r="Z118"/>
  <c r="AF118" s="1"/>
  <c r="Z504"/>
  <c r="AF504" s="1"/>
  <c r="Z392"/>
  <c r="Z322"/>
  <c r="AJ322" s="1"/>
  <c r="Z446"/>
  <c r="AJ446" s="1"/>
  <c r="Z270"/>
  <c r="Z174"/>
  <c r="AB174" s="1"/>
  <c r="Z46"/>
  <c r="AH46" s="1"/>
  <c r="Z144"/>
  <c r="AH144" s="1"/>
  <c r="Z16"/>
  <c r="AF16" s="1"/>
  <c r="Z537"/>
  <c r="AF537" s="1"/>
  <c r="Z521"/>
  <c r="AB521" s="1"/>
  <c r="Z473"/>
  <c r="AB473" s="1"/>
  <c r="Z457"/>
  <c r="AH457" s="1"/>
  <c r="Z433"/>
  <c r="AF433" s="1"/>
  <c r="Z393"/>
  <c r="AJ393" s="1"/>
  <c r="Z369"/>
  <c r="AB369" s="1"/>
  <c r="Z337"/>
  <c r="AF337" s="1"/>
  <c r="Z281"/>
  <c r="Z273"/>
  <c r="AJ273" s="1"/>
  <c r="Z249"/>
  <c r="AJ249" s="1"/>
  <c r="Z209"/>
  <c r="Z185"/>
  <c r="AJ185" s="1"/>
  <c r="Z153"/>
  <c r="AJ153" s="1"/>
  <c r="Z113"/>
  <c r="AB113" s="1"/>
  <c r="Z81"/>
  <c r="AB81" s="1"/>
  <c r="Z73"/>
  <c r="AH73" s="1"/>
  <c r="Z17"/>
  <c r="AD17" s="1"/>
  <c r="Z552"/>
  <c r="AD552" s="1"/>
  <c r="Z232"/>
  <c r="AD232" s="1"/>
  <c r="Z58"/>
  <c r="AF58" s="1"/>
  <c r="Z104"/>
  <c r="AJ104" s="1"/>
  <c r="Z336"/>
  <c r="AF336" s="1"/>
  <c r="Z294"/>
  <c r="AB294" s="1"/>
  <c r="Z102"/>
  <c r="Z54"/>
  <c r="AD54" s="1"/>
  <c r="Z312"/>
  <c r="AF312" s="1"/>
  <c r="Z112"/>
  <c r="Z218"/>
  <c r="AJ218" s="1"/>
  <c r="Z42"/>
  <c r="AD42" s="1"/>
  <c r="Z106"/>
  <c r="AH106" s="1"/>
  <c r="Z333"/>
  <c r="AJ333" s="1"/>
  <c r="Z347"/>
  <c r="AJ347" s="1"/>
  <c r="Z187"/>
  <c r="AJ187" s="1"/>
  <c r="Z139"/>
  <c r="AB139" s="1"/>
  <c r="Z91"/>
  <c r="AJ91" s="1"/>
  <c r="Z540"/>
  <c r="AF540" s="1"/>
  <c r="Z252"/>
  <c r="AD252" s="1"/>
  <c r="Z447"/>
  <c r="AH447" s="1"/>
  <c r="Z291"/>
  <c r="AH291" s="1"/>
  <c r="Z101"/>
  <c r="Z268"/>
  <c r="AH268" s="1"/>
  <c r="Z251"/>
  <c r="AF251" s="1"/>
  <c r="Z308"/>
  <c r="Z140"/>
  <c r="AH140" s="1"/>
  <c r="Z490"/>
  <c r="Z534"/>
  <c r="AB534" s="1"/>
  <c r="Z425"/>
  <c r="AF425" s="1"/>
  <c r="Z401"/>
  <c r="AB401" s="1"/>
  <c r="Z313"/>
  <c r="AJ313" s="1"/>
  <c r="Z241"/>
  <c r="AD241" s="1"/>
  <c r="Z217"/>
  <c r="AB217" s="1"/>
  <c r="Z201"/>
  <c r="AB201" s="1"/>
  <c r="Z49"/>
  <c r="AF49" s="1"/>
  <c r="Z422"/>
  <c r="AD422" s="1"/>
  <c r="Z314"/>
  <c r="AB314" s="1"/>
  <c r="Z539"/>
  <c r="Z154"/>
  <c r="AD154" s="1"/>
  <c r="Z20"/>
  <c r="AF20" s="1"/>
  <c r="Z475"/>
  <c r="Z181"/>
  <c r="AD181" s="1"/>
  <c r="Z166"/>
  <c r="AB166" s="1"/>
  <c r="Z182"/>
  <c r="AF182" s="1"/>
  <c r="Z409"/>
  <c r="AF409" s="1"/>
  <c r="Z329"/>
  <c r="AD329" s="1"/>
  <c r="Z225"/>
  <c r="AD225" s="1"/>
  <c r="Z137"/>
  <c r="AF137" s="1"/>
  <c r="Z24"/>
  <c r="Z146"/>
  <c r="Z319"/>
  <c r="AJ319" s="1"/>
  <c r="Z283"/>
  <c r="AB283" s="1"/>
  <c r="Z156"/>
  <c r="AF156" s="1"/>
  <c r="Z229"/>
  <c r="AH229" s="1"/>
  <c r="Z89"/>
  <c r="AB89" s="1"/>
  <c r="Z170"/>
  <c r="AB170" s="1"/>
  <c r="Z415"/>
  <c r="AJ415" s="1"/>
  <c r="Z155"/>
  <c r="AJ155" s="1"/>
  <c r="Z445"/>
  <c r="AH445" s="1"/>
  <c r="Z556"/>
  <c r="Z300"/>
  <c r="AJ300" s="1"/>
  <c r="Z455"/>
  <c r="Z391"/>
  <c r="AH391" s="1"/>
  <c r="Z199"/>
  <c r="AJ199" s="1"/>
  <c r="Z135"/>
  <c r="Z553"/>
  <c r="AD553" s="1"/>
  <c r="Z345"/>
  <c r="AJ345" s="1"/>
  <c r="Z9"/>
  <c r="AJ9" s="1"/>
  <c r="Z474"/>
  <c r="AH474" s="1"/>
  <c r="Z27"/>
  <c r="AB27" s="1"/>
  <c r="Z477"/>
  <c r="AJ477" s="1"/>
  <c r="Z147"/>
  <c r="AD147" s="1"/>
  <c r="Z461"/>
  <c r="AJ461" s="1"/>
  <c r="Z516"/>
  <c r="AF516" s="1"/>
  <c r="Z90"/>
  <c r="AF90" s="1"/>
  <c r="Z289"/>
  <c r="AH289" s="1"/>
  <c r="Z177"/>
  <c r="Z66"/>
  <c r="AF66" s="1"/>
  <c r="Z371"/>
  <c r="AF371" s="1"/>
  <c r="Z407"/>
  <c r="AD407" s="1"/>
  <c r="Z274"/>
  <c r="AF274" s="1"/>
  <c r="Z479"/>
  <c r="AB479" s="1"/>
  <c r="Z296"/>
  <c r="AB296" s="1"/>
  <c r="Z465"/>
  <c r="AH465" s="1"/>
  <c r="Z441"/>
  <c r="AH441" s="1"/>
  <c r="Z328"/>
  <c r="AF328" s="1"/>
  <c r="Z538"/>
  <c r="AH538" s="1"/>
  <c r="Z364"/>
  <c r="AJ364" s="1"/>
  <c r="Z434"/>
  <c r="Z406"/>
  <c r="AB406" s="1"/>
  <c r="Z511"/>
  <c r="AD511" s="1"/>
  <c r="Z379"/>
  <c r="AH379" s="1"/>
  <c r="Z257"/>
  <c r="AJ257" s="1"/>
  <c r="Z227"/>
  <c r="AD227" s="1"/>
  <c r="Z489"/>
  <c r="Z74"/>
  <c r="AH74" s="1"/>
  <c r="Z37"/>
  <c r="AB37" s="1"/>
  <c r="Z6"/>
  <c r="AB6" s="1"/>
  <c r="Z470"/>
  <c r="AF470" s="1"/>
  <c r="Z320"/>
  <c r="AD320" s="1"/>
  <c r="Z141"/>
  <c r="AH141" s="1"/>
  <c r="Z86"/>
  <c r="AB86" s="1"/>
  <c r="Z123"/>
  <c r="AF123" s="1"/>
  <c r="Z557"/>
  <c r="AJ557" s="1"/>
  <c r="Z213"/>
  <c r="Z410"/>
  <c r="AF410" s="1"/>
  <c r="Z240"/>
  <c r="AD240" s="1"/>
  <c r="Z342"/>
  <c r="AF342" s="1"/>
  <c r="Z424"/>
  <c r="AB424" s="1"/>
  <c r="Z56"/>
  <c r="AF56" s="1"/>
  <c r="Z107"/>
  <c r="AF107" s="1"/>
  <c r="Z299"/>
  <c r="AH299" s="1"/>
  <c r="Z45"/>
  <c r="AF45" s="1"/>
  <c r="Z377"/>
  <c r="AH377" s="1"/>
  <c r="Z341"/>
  <c r="AJ341" s="1"/>
  <c r="Z190"/>
  <c r="AF190" s="1"/>
  <c r="Z70"/>
  <c r="AJ70" s="1"/>
  <c r="Z451"/>
  <c r="AB451" s="1"/>
  <c r="Z546"/>
  <c r="AH546" s="1"/>
  <c r="Z248"/>
  <c r="AH248" s="1"/>
  <c r="Z513"/>
  <c r="AD513" s="1"/>
  <c r="Z77"/>
  <c r="Z365"/>
  <c r="AF365" s="1"/>
  <c r="Z384"/>
  <c r="AD384" s="1"/>
  <c r="Z418"/>
  <c r="AD418" s="1"/>
  <c r="Z330"/>
  <c r="AJ330" s="1"/>
  <c r="Z394"/>
  <c r="Z363"/>
  <c r="AH363" s="1"/>
  <c r="Z454"/>
  <c r="AF454" s="1"/>
  <c r="Z360"/>
  <c r="AB360" s="1"/>
  <c r="Z264"/>
  <c r="AD264" s="1"/>
  <c r="Z335"/>
  <c r="AD335" s="1"/>
  <c r="Z438"/>
  <c r="AH438" s="1"/>
  <c r="Z120"/>
  <c r="AF120" s="1"/>
  <c r="Z33"/>
  <c r="AF33" s="1"/>
  <c r="Z358"/>
  <c r="AB358" s="1"/>
  <c r="Z191"/>
  <c r="AH191" s="1"/>
  <c r="Z200"/>
  <c r="Z339"/>
  <c r="AH339" s="1"/>
  <c r="Z211"/>
  <c r="AJ211" s="1"/>
  <c r="Z519"/>
  <c r="AB519" s="1"/>
  <c r="Z219"/>
  <c r="AJ219" s="1"/>
  <c r="Z12"/>
  <c r="AF12" s="1"/>
  <c r="Z547"/>
  <c r="AD547" s="1"/>
  <c r="Z327"/>
  <c r="Z263"/>
  <c r="Z543"/>
  <c r="AJ543" s="1"/>
  <c r="Z315"/>
  <c r="AD315" s="1"/>
  <c r="Z145"/>
  <c r="AJ145" s="1"/>
  <c r="Z25"/>
  <c r="Z242"/>
  <c r="AF242" s="1"/>
  <c r="Z245"/>
  <c r="AF245" s="1"/>
  <c r="Z383"/>
  <c r="AB383" s="1"/>
  <c r="Z507"/>
  <c r="AF507" s="1"/>
  <c r="Z471"/>
  <c r="AH471" s="1"/>
  <c r="Z343"/>
  <c r="AH343" s="1"/>
  <c r="Z318"/>
  <c r="AD318" s="1"/>
  <c r="Z8"/>
  <c r="AJ8" s="1"/>
  <c r="Z57"/>
  <c r="AB57" s="1"/>
  <c r="Z214"/>
  <c r="Z535"/>
  <c r="AB535" s="1"/>
  <c r="Z204"/>
  <c r="AD204" s="1"/>
  <c r="Z459"/>
  <c r="AD459" s="1"/>
  <c r="Z349"/>
  <c r="AJ349" s="1"/>
  <c r="Z184"/>
  <c r="AB184" s="1"/>
  <c r="Z40"/>
  <c r="Z305"/>
  <c r="AJ305" s="1"/>
  <c r="Z168"/>
  <c r="AJ168" s="1"/>
  <c r="Z203"/>
  <c r="AH203" s="1"/>
  <c r="Z59"/>
  <c r="AJ59" s="1"/>
  <c r="Z483"/>
  <c r="AF483" s="1"/>
  <c r="Z522"/>
  <c r="AD522" s="1"/>
  <c r="Z443"/>
  <c r="Z51"/>
  <c r="AH51" s="1"/>
  <c r="Z403"/>
  <c r="AH403" s="1"/>
  <c r="Z417"/>
  <c r="AB417" s="1"/>
  <c r="Z254"/>
  <c r="AH254" s="1"/>
  <c r="Z114"/>
  <c r="AJ114" s="1"/>
  <c r="Z357"/>
  <c r="AB357" s="1"/>
  <c r="Z164"/>
  <c r="AH164" s="1"/>
  <c r="Z497"/>
  <c r="Z488"/>
  <c r="Z265"/>
  <c r="Z505"/>
  <c r="AD505" s="1"/>
  <c r="Z491"/>
  <c r="Z128"/>
  <c r="AH128" s="1"/>
  <c r="Z525"/>
  <c r="Z440"/>
  <c r="AB440" s="1"/>
  <c r="Z326"/>
  <c r="AH326" s="1"/>
  <c r="Z361"/>
  <c r="AF361" s="1"/>
  <c r="Z109"/>
  <c r="Z542"/>
  <c r="AB542" s="1"/>
  <c r="Z321"/>
  <c r="Z272"/>
  <c r="Z350"/>
  <c r="AH350" s="1"/>
  <c r="Z456"/>
  <c r="Z138"/>
  <c r="Z235"/>
  <c r="AB235" s="1"/>
  <c r="Z533"/>
  <c r="Z152"/>
  <c r="AF152" s="1"/>
  <c r="Z173"/>
  <c r="AD173" s="1"/>
  <c r="Z30"/>
  <c r="AH30" s="1"/>
  <c r="Z67"/>
  <c r="AD67" s="1"/>
  <c r="Z41"/>
  <c r="AH41" s="1"/>
  <c r="Z297"/>
  <c r="AH297" s="1"/>
  <c r="Z382"/>
  <c r="AD382" s="1"/>
  <c r="Z549"/>
  <c r="AB549" s="1"/>
  <c r="Z85"/>
  <c r="AF85" s="1"/>
  <c r="Z65"/>
  <c r="Z266"/>
  <c r="Z149"/>
  <c r="AD149" s="1"/>
  <c r="U353"/>
  <c r="U177"/>
  <c r="U61"/>
  <c r="U53"/>
  <c r="U412"/>
  <c r="U212"/>
  <c r="U547"/>
  <c r="U419"/>
  <c r="U291"/>
  <c r="U163"/>
  <c r="U35"/>
  <c r="U280"/>
  <c r="U16"/>
  <c r="U438"/>
  <c r="U310"/>
  <c r="U182"/>
  <c r="U54"/>
  <c r="Z355"/>
  <c r="AD355" s="1"/>
  <c r="Z353"/>
  <c r="AB353" s="1"/>
  <c r="Z158"/>
  <c r="AJ158" s="1"/>
  <c r="Z162"/>
  <c r="AF162" s="1"/>
  <c r="Z237"/>
  <c r="AD237" s="1"/>
  <c r="Z449"/>
  <c r="Z286"/>
  <c r="AD286" s="1"/>
  <c r="U497"/>
  <c r="U556"/>
  <c r="U403"/>
  <c r="U480"/>
  <c r="U390"/>
  <c r="Z482"/>
  <c r="AH482" s="1"/>
  <c r="Z536"/>
  <c r="Z171"/>
  <c r="AJ171" s="1"/>
  <c r="Z194"/>
  <c r="AH194" s="1"/>
  <c r="Z262"/>
  <c r="AB262" s="1"/>
  <c r="Z478"/>
  <c r="AB478" s="1"/>
  <c r="Z290"/>
  <c r="AB290" s="1"/>
  <c r="U249"/>
  <c r="U508"/>
  <c r="U535"/>
  <c r="U151"/>
  <c r="U522"/>
  <c r="U138"/>
  <c r="Z544"/>
  <c r="AH544" s="1"/>
  <c r="Z385"/>
  <c r="Z510"/>
  <c r="AD510" s="1"/>
  <c r="Z269"/>
  <c r="Z131"/>
  <c r="AH131" s="1"/>
  <c r="Z34"/>
  <c r="AD34" s="1"/>
  <c r="Z97"/>
  <c r="AB97" s="1"/>
  <c r="U225"/>
  <c r="U28"/>
  <c r="U293"/>
  <c r="U475"/>
  <c r="U187"/>
  <c r="U328"/>
  <c r="U462"/>
  <c r="U206"/>
  <c r="Z518"/>
  <c r="Z346"/>
  <c r="AH346" s="1"/>
  <c r="Z458"/>
  <c r="AJ458" s="1"/>
  <c r="Z376"/>
  <c r="AF376" s="1"/>
  <c r="Z193"/>
  <c r="Z493"/>
  <c r="AB493" s="1"/>
  <c r="Z405"/>
  <c r="AD405" s="1"/>
  <c r="Z43"/>
  <c r="AD43" s="1"/>
  <c r="U273"/>
  <c r="U60"/>
  <c r="U333"/>
  <c r="U447"/>
  <c r="U191"/>
  <c r="U272"/>
  <c r="U306"/>
  <c r="Z21"/>
  <c r="Z94"/>
  <c r="AB94" s="1"/>
  <c r="Z344"/>
  <c r="AD344" s="1"/>
  <c r="Z390"/>
  <c r="AJ390" s="1"/>
  <c r="Z129"/>
  <c r="Z80"/>
  <c r="AB80" s="1"/>
  <c r="Z259"/>
  <c r="AH259" s="1"/>
  <c r="Z13"/>
  <c r="AB13" s="1"/>
  <c r="Z198"/>
  <c r="Z448"/>
  <c r="AB448" s="1"/>
  <c r="Z169"/>
  <c r="AF169" s="1"/>
  <c r="Z464"/>
  <c r="AB464" s="1"/>
  <c r="Z450"/>
  <c r="AJ450" s="1"/>
  <c r="Z195"/>
  <c r="AD195" s="1"/>
  <c r="Z354"/>
  <c r="AB354" s="1"/>
  <c r="Z414"/>
  <c r="Z301"/>
  <c r="AJ301" s="1"/>
  <c r="Z130"/>
  <c r="AB130" s="1"/>
  <c r="Z226"/>
  <c r="AB226" s="1"/>
  <c r="Z469"/>
  <c r="U321"/>
  <c r="U397"/>
  <c r="U515"/>
  <c r="U227"/>
  <c r="U344"/>
  <c r="U278"/>
  <c r="U356"/>
  <c r="Z429"/>
  <c r="AF429" s="1"/>
  <c r="U325"/>
  <c r="U83"/>
  <c r="Z555"/>
  <c r="AD555" s="1"/>
  <c r="Z515"/>
  <c r="AD515" s="1"/>
  <c r="U439"/>
  <c r="U330"/>
  <c r="Z386"/>
  <c r="Z121"/>
  <c r="U413"/>
  <c r="U332"/>
  <c r="U200"/>
  <c r="U78"/>
  <c r="Z192"/>
  <c r="AJ192" s="1"/>
  <c r="U437"/>
  <c r="U364"/>
  <c r="U80"/>
  <c r="Z134"/>
  <c r="AB134" s="1"/>
  <c r="Z35"/>
  <c r="AB35" s="1"/>
  <c r="U209"/>
  <c r="U340"/>
  <c r="U405"/>
  <c r="U455"/>
  <c r="U167"/>
  <c r="U224"/>
  <c r="U506"/>
  <c r="U218"/>
  <c r="U81"/>
  <c r="U485"/>
  <c r="U111"/>
  <c r="U258"/>
  <c r="Z258"/>
  <c r="AH258" s="1"/>
  <c r="Z105"/>
  <c r="AF105" s="1"/>
  <c r="U217"/>
  <c r="U467"/>
  <c r="U326"/>
  <c r="Z205"/>
  <c r="AF205" s="1"/>
  <c r="U113"/>
  <c r="U116"/>
  <c r="U64"/>
  <c r="U63"/>
  <c r="Z387"/>
  <c r="U241"/>
  <c r="Z3"/>
  <c r="AJ3" s="1"/>
  <c r="Z233"/>
  <c r="AJ233" s="1"/>
  <c r="Z323"/>
  <c r="AH323" s="1"/>
  <c r="Z545"/>
  <c r="AD545" s="1"/>
  <c r="U172"/>
  <c r="U257"/>
  <c r="U181"/>
  <c r="U387"/>
  <c r="U99"/>
  <c r="U88"/>
  <c r="U150"/>
  <c r="Z165"/>
  <c r="AJ165" s="1"/>
  <c r="U341"/>
  <c r="U486"/>
  <c r="U401"/>
  <c r="U55"/>
  <c r="U201"/>
  <c r="U539"/>
  <c r="U398"/>
  <c r="Z282"/>
  <c r="AF282" s="1"/>
  <c r="U233"/>
  <c r="U511"/>
  <c r="U210"/>
  <c r="Z72"/>
  <c r="AF72" s="1"/>
  <c r="U213"/>
  <c r="U101"/>
  <c r="U164"/>
  <c r="U197"/>
  <c r="U327"/>
  <c r="U39"/>
  <c r="U538"/>
  <c r="U378"/>
  <c r="U90"/>
  <c r="U396"/>
  <c r="U524"/>
  <c r="U431"/>
  <c r="U112"/>
  <c r="U337"/>
  <c r="U476"/>
  <c r="U51"/>
  <c r="U292"/>
  <c r="U279"/>
  <c r="U202"/>
  <c r="U338"/>
  <c r="U221"/>
  <c r="U125"/>
  <c r="U117"/>
  <c r="U492"/>
  <c r="U324"/>
  <c r="U555"/>
  <c r="U427"/>
  <c r="U299"/>
  <c r="U171"/>
  <c r="U43"/>
  <c r="U296"/>
  <c r="U40"/>
  <c r="U446"/>
  <c r="U318"/>
  <c r="U190"/>
  <c r="U62"/>
  <c r="U457"/>
  <c r="U188"/>
  <c r="U228"/>
  <c r="U527"/>
  <c r="U271"/>
  <c r="U15"/>
  <c r="U48"/>
  <c r="U290"/>
  <c r="U34"/>
  <c r="U385"/>
  <c r="U260"/>
  <c r="U435"/>
  <c r="U115"/>
  <c r="U518"/>
  <c r="U198"/>
  <c r="U513"/>
  <c r="U269"/>
  <c r="U552"/>
  <c r="U215"/>
  <c r="U192"/>
  <c r="U266"/>
  <c r="U153"/>
  <c r="U441"/>
  <c r="U236"/>
  <c r="U421"/>
  <c r="U411"/>
  <c r="U155"/>
  <c r="U264"/>
  <c r="U366"/>
  <c r="U110"/>
  <c r="U65"/>
  <c r="U316"/>
  <c r="U100"/>
  <c r="U543"/>
  <c r="U287"/>
  <c r="U528"/>
  <c r="U466"/>
  <c r="U114"/>
  <c r="Z10"/>
  <c r="AF10" s="1"/>
  <c r="Z256"/>
  <c r="AB256" s="1"/>
  <c r="U97"/>
  <c r="U92"/>
  <c r="U21"/>
  <c r="U259"/>
  <c r="U416"/>
  <c r="U470"/>
  <c r="U22"/>
  <c r="U73"/>
  <c r="U179"/>
  <c r="U70"/>
  <c r="U244"/>
  <c r="U426"/>
  <c r="U548"/>
  <c r="U509"/>
  <c r="U251"/>
  <c r="U142"/>
  <c r="U541"/>
  <c r="U255"/>
  <c r="U521"/>
  <c r="U85"/>
  <c r="U533"/>
  <c r="U487"/>
  <c r="U199"/>
  <c r="U288"/>
  <c r="U410"/>
  <c r="U250"/>
  <c r="U57"/>
  <c r="U495"/>
  <c r="U175"/>
  <c r="U322"/>
  <c r="U220"/>
  <c r="U392"/>
  <c r="U422"/>
  <c r="U529"/>
  <c r="U375"/>
  <c r="U256"/>
  <c r="U89"/>
  <c r="U545"/>
  <c r="U149"/>
  <c r="U300"/>
  <c r="U165"/>
  <c r="U323"/>
  <c r="U216"/>
  <c r="U374"/>
  <c r="U86"/>
  <c r="U261"/>
  <c r="U248"/>
  <c r="U245"/>
  <c r="U128"/>
  <c r="U148"/>
  <c r="U59"/>
  <c r="U270"/>
  <c r="U461"/>
  <c r="U137"/>
  <c r="U289"/>
  <c r="U229"/>
  <c r="U551"/>
  <c r="U263"/>
  <c r="U103"/>
  <c r="U96"/>
  <c r="U314"/>
  <c r="U26"/>
  <c r="U157"/>
  <c r="U303"/>
  <c r="U450"/>
  <c r="U130"/>
  <c r="U549"/>
  <c r="U184"/>
  <c r="U134"/>
  <c r="U557"/>
  <c r="U87"/>
  <c r="U530"/>
  <c r="U161"/>
  <c r="U156"/>
  <c r="U68"/>
  <c r="U445"/>
  <c r="U253"/>
  <c r="U491"/>
  <c r="U363"/>
  <c r="U235"/>
  <c r="U107"/>
  <c r="U448"/>
  <c r="U168"/>
  <c r="U510"/>
  <c r="U382"/>
  <c r="U254"/>
  <c r="U126"/>
  <c r="U329"/>
  <c r="U361"/>
  <c r="U436"/>
  <c r="U309"/>
  <c r="U399"/>
  <c r="U143"/>
  <c r="U240"/>
  <c r="U418"/>
  <c r="U162"/>
  <c r="U481"/>
  <c r="U517"/>
  <c r="U536"/>
  <c r="U275"/>
  <c r="U312"/>
  <c r="U358"/>
  <c r="U38"/>
  <c r="U417"/>
  <c r="U20"/>
  <c r="U407"/>
  <c r="U23"/>
  <c r="U458"/>
  <c r="U106"/>
  <c r="U41"/>
  <c r="U276"/>
  <c r="U52"/>
  <c r="U507"/>
  <c r="U283"/>
  <c r="U27"/>
  <c r="U494"/>
  <c r="U238"/>
  <c r="U84"/>
  <c r="U473"/>
  <c r="U268"/>
  <c r="U180"/>
  <c r="U415"/>
  <c r="U159"/>
  <c r="U208"/>
  <c r="U242"/>
  <c r="U18"/>
  <c r="U489"/>
  <c r="U132"/>
  <c r="U483"/>
  <c r="U195"/>
  <c r="U534"/>
  <c r="U246"/>
  <c r="U514"/>
  <c r="U205"/>
  <c r="U294"/>
  <c r="U345"/>
  <c r="U343"/>
  <c r="U234"/>
  <c r="U465"/>
  <c r="U342"/>
  <c r="U307"/>
  <c r="U42"/>
  <c r="U379"/>
  <c r="U72"/>
  <c r="U14"/>
  <c r="U383"/>
  <c r="U498"/>
  <c r="U537"/>
  <c r="U432"/>
  <c r="U474"/>
  <c r="U186"/>
  <c r="U297"/>
  <c r="U371"/>
  <c r="U230"/>
  <c r="U178"/>
  <c r="U25"/>
  <c r="U451"/>
  <c r="U369"/>
  <c r="U391"/>
  <c r="U32"/>
  <c r="U285"/>
  <c r="U502"/>
  <c r="U313"/>
  <c r="U124"/>
  <c r="U423"/>
  <c r="U44"/>
  <c r="U144"/>
  <c r="U505"/>
  <c r="U373"/>
  <c r="U355"/>
  <c r="U499"/>
  <c r="U381"/>
  <c r="U308"/>
  <c r="U13"/>
  <c r="U36"/>
  <c r="U488"/>
  <c r="U295"/>
  <c r="U7"/>
  <c r="U444"/>
  <c r="U367"/>
  <c r="U546"/>
  <c r="U349"/>
  <c r="U183"/>
  <c r="U74"/>
  <c r="U274"/>
  <c r="U404"/>
  <c r="U12"/>
  <c r="U395"/>
  <c r="U139"/>
  <c r="U232"/>
  <c r="U414"/>
  <c r="U158"/>
  <c r="U265"/>
  <c r="U133"/>
  <c r="U207"/>
  <c r="U482"/>
  <c r="U460"/>
  <c r="U388"/>
  <c r="U19"/>
  <c r="U102"/>
  <c r="U469"/>
  <c r="U119"/>
  <c r="U170"/>
  <c r="U389"/>
  <c r="U440"/>
  <c r="U91"/>
  <c r="U302"/>
  <c r="U425"/>
  <c r="U516"/>
  <c r="U223"/>
  <c r="U370"/>
  <c r="U3"/>
  <c r="U67"/>
  <c r="U45"/>
  <c r="U429"/>
  <c r="U464"/>
  <c r="U471"/>
  <c r="U131"/>
  <c r="U56"/>
  <c r="U135"/>
  <c r="U47"/>
  <c r="U424"/>
  <c r="U544"/>
  <c r="U406"/>
  <c r="U173"/>
  <c r="U166"/>
  <c r="U129"/>
  <c r="U29"/>
  <c r="U504"/>
  <c r="U145"/>
  <c r="U456"/>
  <c r="U408"/>
  <c r="U359"/>
  <c r="U71"/>
  <c r="U24"/>
  <c r="U282"/>
  <c r="U304"/>
  <c r="U66"/>
  <c r="U76"/>
  <c r="U298"/>
  <c r="U434"/>
  <c r="U409"/>
  <c r="U453"/>
  <c r="U109"/>
  <c r="U459"/>
  <c r="U203"/>
  <c r="U360"/>
  <c r="U478"/>
  <c r="U222"/>
  <c r="U449"/>
  <c r="U317"/>
  <c r="U335"/>
  <c r="U176"/>
  <c r="U98"/>
  <c r="U140"/>
  <c r="U211"/>
  <c r="U262"/>
  <c r="U532"/>
  <c r="U311"/>
  <c r="U362"/>
  <c r="U377"/>
  <c r="U468"/>
  <c r="U219"/>
  <c r="U430"/>
  <c r="U37"/>
  <c r="U141"/>
  <c r="U351"/>
  <c r="U8"/>
  <c r="U50"/>
  <c r="U4"/>
  <c r="U252"/>
  <c r="U17"/>
  <c r="U550"/>
  <c r="U394"/>
  <c r="U118"/>
  <c r="U281"/>
  <c r="U69"/>
  <c r="U193"/>
  <c r="U194"/>
  <c r="U490"/>
  <c r="U472"/>
  <c r="U169"/>
  <c r="U384"/>
  <c r="U123"/>
  <c r="U334"/>
  <c r="U127"/>
  <c r="U393"/>
  <c r="U380"/>
  <c r="U160"/>
  <c r="U346"/>
  <c r="U58"/>
  <c r="U237"/>
  <c r="U365"/>
  <c r="U376"/>
  <c r="U433"/>
  <c r="U420"/>
  <c r="U196"/>
  <c r="U523"/>
  <c r="U267"/>
  <c r="U11"/>
  <c r="U542"/>
  <c r="U286"/>
  <c r="U30"/>
  <c r="U477"/>
  <c r="U463"/>
  <c r="U368"/>
  <c r="U226"/>
  <c r="U500"/>
  <c r="U339"/>
  <c r="U454"/>
  <c r="U185"/>
  <c r="U503"/>
  <c r="U554"/>
  <c r="U553"/>
  <c r="U93"/>
  <c r="U347"/>
  <c r="U136"/>
  <c r="U46"/>
  <c r="U357"/>
  <c r="U479"/>
  <c r="U336"/>
  <c r="U146"/>
  <c r="U525"/>
  <c r="U152"/>
  <c r="U214"/>
  <c r="U33"/>
  <c r="U9"/>
  <c r="U452"/>
  <c r="U519"/>
  <c r="U122"/>
  <c r="U108"/>
  <c r="U239"/>
  <c r="U147"/>
  <c r="U6"/>
  <c r="U204"/>
  <c r="U496"/>
  <c r="U49"/>
  <c r="U277"/>
  <c r="U512"/>
  <c r="U331"/>
  <c r="U75"/>
  <c r="U104"/>
  <c r="U350"/>
  <c r="U94"/>
  <c r="U189"/>
  <c r="U520"/>
  <c r="U79"/>
  <c r="U354"/>
  <c r="U105"/>
  <c r="U531"/>
  <c r="U120"/>
  <c r="U484"/>
  <c r="U428"/>
  <c r="U320"/>
  <c r="U10"/>
  <c r="U301"/>
  <c r="U443"/>
  <c r="U400"/>
  <c r="U174"/>
  <c r="U501"/>
  <c r="U77"/>
  <c r="U95"/>
  <c r="U82"/>
  <c r="U348"/>
  <c r="U493"/>
  <c r="U247"/>
  <c r="U540"/>
  <c r="U315"/>
  <c r="U526"/>
  <c r="U5"/>
  <c r="U319"/>
  <c r="U402"/>
  <c r="U284"/>
  <c r="U231"/>
  <c r="U352"/>
  <c r="U442"/>
  <c r="U154"/>
  <c r="U386"/>
  <c r="U121"/>
  <c r="U243"/>
  <c r="U372"/>
  <c r="U305"/>
  <c r="X2" i="12" l="1"/>
  <c r="P2"/>
  <c r="H2"/>
  <c r="F13" s="1"/>
  <c r="F19" s="1"/>
  <c r="S2"/>
  <c r="F2"/>
  <c r="F12" s="1"/>
  <c r="Y2"/>
  <c r="Q2"/>
  <c r="I2"/>
  <c r="K2"/>
  <c r="N2"/>
  <c r="F16" s="1"/>
  <c r="F22" s="1"/>
  <c r="W2"/>
  <c r="H16" s="1"/>
  <c r="Z2"/>
  <c r="R2"/>
  <c r="J2"/>
  <c r="F14" s="1"/>
  <c r="F20" s="1"/>
  <c r="V2"/>
  <c r="O2"/>
  <c r="T2"/>
  <c r="L2"/>
  <c r="F15" s="1"/>
  <c r="F21" s="1"/>
  <c r="U2"/>
  <c r="M2"/>
  <c r="G2"/>
  <c r="D2"/>
  <c r="E2"/>
  <c r="K9" i="7"/>
  <c r="C9"/>
  <c r="G9"/>
  <c r="J9"/>
  <c r="I9"/>
  <c r="B9"/>
  <c r="N9"/>
  <c r="L9"/>
  <c r="H9"/>
  <c r="E9"/>
  <c r="D9"/>
  <c r="M9"/>
  <c r="F9"/>
  <c r="D7"/>
  <c r="I7"/>
  <c r="H7"/>
  <c r="C7"/>
  <c r="K7"/>
  <c r="M7"/>
  <c r="F7"/>
  <c r="N7"/>
  <c r="E7"/>
  <c r="L7"/>
  <c r="G7"/>
  <c r="J7"/>
  <c r="B7"/>
  <c r="C11"/>
  <c r="F11"/>
  <c r="B11"/>
  <c r="J11"/>
  <c r="M11"/>
  <c r="H11"/>
  <c r="D11"/>
  <c r="N11"/>
  <c r="L11"/>
  <c r="K11"/>
  <c r="G11"/>
  <c r="I11"/>
  <c r="E11"/>
  <c r="M10"/>
  <c r="B10"/>
  <c r="L10"/>
  <c r="E10"/>
  <c r="H10"/>
  <c r="K10"/>
  <c r="D10"/>
  <c r="J10"/>
  <c r="G10"/>
  <c r="C10"/>
  <c r="N10"/>
  <c r="I10"/>
  <c r="F10"/>
  <c r="I8"/>
  <c r="F8"/>
  <c r="M8"/>
  <c r="H8"/>
  <c r="G8"/>
  <c r="L8"/>
  <c r="J8"/>
  <c r="N8"/>
  <c r="D8"/>
  <c r="B8"/>
  <c r="E8"/>
  <c r="K8"/>
  <c r="C8"/>
  <c r="AD80" i="2"/>
  <c r="W26"/>
  <c r="AJ34"/>
  <c r="W267"/>
  <c r="W499"/>
  <c r="W27"/>
  <c r="W259"/>
  <c r="W435"/>
  <c r="W51"/>
  <c r="W387"/>
  <c r="W467"/>
  <c r="W83"/>
  <c r="W547"/>
  <c r="W166"/>
  <c r="W502"/>
  <c r="W230"/>
  <c r="W438"/>
  <c r="W534"/>
  <c r="W374"/>
  <c r="W310"/>
  <c r="W118"/>
  <c r="W270"/>
  <c r="W526"/>
  <c r="W550"/>
  <c r="W262"/>
  <c r="W222"/>
  <c r="W14"/>
  <c r="W70"/>
  <c r="W486"/>
  <c r="W390"/>
  <c r="W523"/>
  <c r="W131"/>
  <c r="W355"/>
  <c r="W195"/>
  <c r="W283"/>
  <c r="W59"/>
  <c r="W155"/>
  <c r="W187"/>
  <c r="W371"/>
  <c r="W483"/>
  <c r="W507"/>
  <c r="W107"/>
  <c r="W323"/>
  <c r="W411"/>
  <c r="W43"/>
  <c r="W475"/>
  <c r="AH81"/>
  <c r="W342"/>
  <c r="W462"/>
  <c r="W214"/>
  <c r="W542"/>
  <c r="W334"/>
  <c r="W238"/>
  <c r="W382"/>
  <c r="W134"/>
  <c r="W470"/>
  <c r="W110"/>
  <c r="W518"/>
  <c r="W318"/>
  <c r="W78"/>
  <c r="W206"/>
  <c r="W54"/>
  <c r="W3"/>
  <c r="W86"/>
  <c r="W326"/>
  <c r="W6"/>
  <c r="W46"/>
  <c r="W454"/>
  <c r="W286"/>
  <c r="W358"/>
  <c r="W254"/>
  <c r="W22"/>
  <c r="W198"/>
  <c r="W190"/>
  <c r="W398"/>
  <c r="W150"/>
  <c r="W246"/>
  <c r="W366"/>
  <c r="W446"/>
  <c r="W350"/>
  <c r="W30"/>
  <c r="W302"/>
  <c r="W414"/>
  <c r="W294"/>
  <c r="W38"/>
  <c r="W126"/>
  <c r="W142"/>
  <c r="W62"/>
  <c r="W278"/>
  <c r="W494"/>
  <c r="W510"/>
  <c r="W182"/>
  <c r="W174"/>
  <c r="W94"/>
  <c r="W430"/>
  <c r="W478"/>
  <c r="W406"/>
  <c r="W102"/>
  <c r="W158"/>
  <c r="W422"/>
  <c r="W331"/>
  <c r="W123"/>
  <c r="W395"/>
  <c r="W275"/>
  <c r="W99"/>
  <c r="W443"/>
  <c r="W75"/>
  <c r="W147"/>
  <c r="W339"/>
  <c r="W459"/>
  <c r="W67"/>
  <c r="W139"/>
  <c r="W451"/>
  <c r="W307"/>
  <c r="W555"/>
  <c r="W539"/>
  <c r="W227"/>
  <c r="W291"/>
  <c r="W347"/>
  <c r="W115"/>
  <c r="W531"/>
  <c r="W203"/>
  <c r="W91"/>
  <c r="W491"/>
  <c r="W251"/>
  <c r="W427"/>
  <c r="W163"/>
  <c r="W243"/>
  <c r="W515"/>
  <c r="W419"/>
  <c r="W219"/>
  <c r="W19"/>
  <c r="W379"/>
  <c r="W363"/>
  <c r="W299"/>
  <c r="W403"/>
  <c r="W35"/>
  <c r="W11"/>
  <c r="W315"/>
  <c r="W211"/>
  <c r="W235"/>
  <c r="W179"/>
  <c r="W171"/>
  <c r="W496"/>
  <c r="W298"/>
  <c r="W408"/>
  <c r="W464"/>
  <c r="W488"/>
  <c r="W32"/>
  <c r="W72"/>
  <c r="W303"/>
  <c r="W128"/>
  <c r="W112"/>
  <c r="W327"/>
  <c r="W64"/>
  <c r="W167"/>
  <c r="W480"/>
  <c r="W280"/>
  <c r="W450"/>
  <c r="W552"/>
  <c r="W80"/>
  <c r="W16"/>
  <c r="W136"/>
  <c r="W176"/>
  <c r="W304"/>
  <c r="W504"/>
  <c r="W440"/>
  <c r="W432"/>
  <c r="W312"/>
  <c r="W253"/>
  <c r="W31"/>
  <c r="W487"/>
  <c r="W15"/>
  <c r="W279"/>
  <c r="W248"/>
  <c r="W48"/>
  <c r="W344"/>
  <c r="AB107"/>
  <c r="W330"/>
  <c r="W506"/>
  <c r="AB141"/>
  <c r="AB66"/>
  <c r="W352"/>
  <c r="W120"/>
  <c r="W360"/>
  <c r="W456"/>
  <c r="W544"/>
  <c r="W183"/>
  <c r="W144"/>
  <c r="W391"/>
  <c r="W239"/>
  <c r="W152"/>
  <c r="W8"/>
  <c r="W335"/>
  <c r="W135"/>
  <c r="W367"/>
  <c r="W208"/>
  <c r="W399"/>
  <c r="W200"/>
  <c r="AH282"/>
  <c r="AD217"/>
  <c r="AH515"/>
  <c r="AB515"/>
  <c r="AF130"/>
  <c r="AH169"/>
  <c r="AH454"/>
  <c r="AJ314"/>
  <c r="AF268"/>
  <c r="W482"/>
  <c r="AB43"/>
  <c r="AB305"/>
  <c r="AF547"/>
  <c r="AB540"/>
  <c r="AD104"/>
  <c r="AD207"/>
  <c r="AD19"/>
  <c r="AJ370"/>
  <c r="AJ293"/>
  <c r="W29"/>
  <c r="AF131"/>
  <c r="AF171"/>
  <c r="AJ88"/>
  <c r="W341"/>
  <c r="W325"/>
  <c r="W538"/>
  <c r="W60"/>
  <c r="W293"/>
  <c r="W122"/>
  <c r="W333"/>
  <c r="W425"/>
  <c r="AH45"/>
  <c r="AH114"/>
  <c r="AD483"/>
  <c r="AJ45"/>
  <c r="AJ328"/>
  <c r="AH396"/>
  <c r="AH514"/>
  <c r="W224"/>
  <c r="AB9"/>
  <c r="AD273"/>
  <c r="AH225"/>
  <c r="AJ28"/>
  <c r="AB231"/>
  <c r="AB432"/>
  <c r="AB282"/>
  <c r="AH97"/>
  <c r="AD203"/>
  <c r="AB465"/>
  <c r="AD89"/>
  <c r="AB181"/>
  <c r="AD11"/>
  <c r="W47"/>
  <c r="W423"/>
  <c r="W143"/>
  <c r="W199"/>
  <c r="W412"/>
  <c r="W231"/>
  <c r="W247"/>
  <c r="W400"/>
  <c r="W104"/>
  <c r="W376"/>
  <c r="W127"/>
  <c r="W424"/>
  <c r="W232"/>
  <c r="W240"/>
  <c r="W87"/>
  <c r="W392"/>
  <c r="W288"/>
  <c r="W431"/>
  <c r="W63"/>
  <c r="W413"/>
  <c r="W484"/>
  <c r="W479"/>
  <c r="W551"/>
  <c r="W511"/>
  <c r="W535"/>
  <c r="W519"/>
  <c r="W336"/>
  <c r="W463"/>
  <c r="W160"/>
  <c r="W472"/>
  <c r="W359"/>
  <c r="W471"/>
  <c r="W295"/>
  <c r="W285"/>
  <c r="W343"/>
  <c r="W263"/>
  <c r="W216"/>
  <c r="W375"/>
  <c r="W287"/>
  <c r="W215"/>
  <c r="W296"/>
  <c r="W117"/>
  <c r="W447"/>
  <c r="W151"/>
  <c r="W380"/>
  <c r="W255"/>
  <c r="W39"/>
  <c r="W55"/>
  <c r="W95"/>
  <c r="W320"/>
  <c r="W520"/>
  <c r="W277"/>
  <c r="W368"/>
  <c r="W71"/>
  <c r="W223"/>
  <c r="W119"/>
  <c r="W7"/>
  <c r="W383"/>
  <c r="W415"/>
  <c r="W407"/>
  <c r="W448"/>
  <c r="W103"/>
  <c r="W256"/>
  <c r="W495"/>
  <c r="W528"/>
  <c r="W264"/>
  <c r="W192"/>
  <c r="W527"/>
  <c r="W40"/>
  <c r="W88"/>
  <c r="W439"/>
  <c r="W191"/>
  <c r="W328"/>
  <c r="W503"/>
  <c r="W543"/>
  <c r="W319"/>
  <c r="W79"/>
  <c r="W512"/>
  <c r="W525"/>
  <c r="W384"/>
  <c r="W351"/>
  <c r="W311"/>
  <c r="W24"/>
  <c r="W56"/>
  <c r="W207"/>
  <c r="W159"/>
  <c r="W23"/>
  <c r="W536"/>
  <c r="W168"/>
  <c r="W184"/>
  <c r="W96"/>
  <c r="W175"/>
  <c r="W416"/>
  <c r="W271"/>
  <c r="W111"/>
  <c r="W455"/>
  <c r="W437"/>
  <c r="W272"/>
  <c r="W521"/>
  <c r="W57"/>
  <c r="AH301"/>
  <c r="AF405"/>
  <c r="AJ519"/>
  <c r="AH27"/>
  <c r="AD345"/>
  <c r="AB517"/>
  <c r="AB298"/>
  <c r="AJ282"/>
  <c r="AD301"/>
  <c r="AJ405"/>
  <c r="AJ350"/>
  <c r="AJ204"/>
  <c r="AB471"/>
  <c r="AF219"/>
  <c r="AH479"/>
  <c r="AJ27"/>
  <c r="AF9"/>
  <c r="AH314"/>
  <c r="AD333"/>
  <c r="AB54"/>
  <c r="AJ521"/>
  <c r="AD132"/>
  <c r="AJ116"/>
  <c r="AD293"/>
  <c r="AB348"/>
  <c r="AD298"/>
  <c r="W21"/>
  <c r="AF203"/>
  <c r="AF345"/>
  <c r="AF291"/>
  <c r="AD187"/>
  <c r="AB457"/>
  <c r="AH398"/>
  <c r="AB136"/>
  <c r="AJ285"/>
  <c r="AJ432"/>
  <c r="AJ52"/>
  <c r="AH405"/>
  <c r="AF226"/>
  <c r="AD354"/>
  <c r="AB34"/>
  <c r="AH262"/>
  <c r="AH519"/>
  <c r="AB45"/>
  <c r="AD123"/>
  <c r="AB407"/>
  <c r="AJ474"/>
  <c r="AB345"/>
  <c r="AJ391"/>
  <c r="AD170"/>
  <c r="AD319"/>
  <c r="AD409"/>
  <c r="AJ291"/>
  <c r="AF218"/>
  <c r="AH294"/>
  <c r="AJ17"/>
  <c r="AH389"/>
  <c r="AB285"/>
  <c r="AF432"/>
  <c r="AH554"/>
  <c r="AD243"/>
  <c r="AD216"/>
  <c r="AH208"/>
  <c r="W244"/>
  <c r="AH345"/>
  <c r="AJ205"/>
  <c r="AH493"/>
  <c r="AD383"/>
  <c r="AF519"/>
  <c r="AB513"/>
  <c r="AB377"/>
  <c r="AB123"/>
  <c r="AH470"/>
  <c r="AH319"/>
  <c r="AB49"/>
  <c r="AF294"/>
  <c r="AH28"/>
  <c r="AF47"/>
  <c r="AF189"/>
  <c r="AJ278"/>
  <c r="AB501"/>
  <c r="W113"/>
  <c r="W213"/>
  <c r="W397"/>
  <c r="W500"/>
  <c r="W237"/>
  <c r="W242"/>
  <c r="W106"/>
  <c r="W290"/>
  <c r="W218"/>
  <c r="W209"/>
  <c r="W306"/>
  <c r="W372"/>
  <c r="W284"/>
  <c r="W493"/>
  <c r="W365"/>
  <c r="W157"/>
  <c r="W34"/>
  <c r="W61"/>
  <c r="W186"/>
  <c r="W418"/>
  <c r="W530"/>
  <c r="W125"/>
  <c r="W485"/>
  <c r="W138"/>
  <c r="AJ10"/>
  <c r="AH130"/>
  <c r="AJ376"/>
  <c r="AB543"/>
  <c r="AH511"/>
  <c r="AH90"/>
  <c r="AF322"/>
  <c r="AH527"/>
  <c r="AB125"/>
  <c r="AH10"/>
  <c r="AF134"/>
  <c r="AJ130"/>
  <c r="AH376"/>
  <c r="AF34"/>
  <c r="AB131"/>
  <c r="AF158"/>
  <c r="AH67"/>
  <c r="AD417"/>
  <c r="AH315"/>
  <c r="AD120"/>
  <c r="AH410"/>
  <c r="AD37"/>
  <c r="AB511"/>
  <c r="AF319"/>
  <c r="AJ329"/>
  <c r="AD313"/>
  <c r="AB433"/>
  <c r="AJ16"/>
  <c r="AD322"/>
  <c r="AH136"/>
  <c r="AB374"/>
  <c r="AH332"/>
  <c r="AJ442"/>
  <c r="AJ529"/>
  <c r="AB467"/>
  <c r="AH11"/>
  <c r="AH98"/>
  <c r="AB206"/>
  <c r="AJ397"/>
  <c r="W476"/>
  <c r="AJ368"/>
  <c r="AJ421"/>
  <c r="AH34"/>
  <c r="AD33"/>
  <c r="AB527"/>
  <c r="AJ439"/>
  <c r="AJ76"/>
  <c r="W52"/>
  <c r="AD94"/>
  <c r="AH418"/>
  <c r="AH424"/>
  <c r="AH296"/>
  <c r="AD91"/>
  <c r="AB232"/>
  <c r="AB337"/>
  <c r="AB504"/>
  <c r="AJ527"/>
  <c r="AB116"/>
  <c r="AB172"/>
  <c r="AJ277"/>
  <c r="AH528"/>
  <c r="AJ238"/>
  <c r="AJ215"/>
  <c r="AD63"/>
  <c r="AJ413"/>
  <c r="AF453"/>
  <c r="AF309"/>
  <c r="AJ499"/>
  <c r="W132"/>
  <c r="AD130"/>
  <c r="AD282"/>
  <c r="AH205"/>
  <c r="AF195"/>
  <c r="AD13"/>
  <c r="AF94"/>
  <c r="AB405"/>
  <c r="AB458"/>
  <c r="AF510"/>
  <c r="AH286"/>
  <c r="AB355"/>
  <c r="AJ549"/>
  <c r="AB173"/>
  <c r="AD51"/>
  <c r="AD349"/>
  <c r="AD8"/>
  <c r="AD543"/>
  <c r="AF191"/>
  <c r="AD330"/>
  <c r="AF557"/>
  <c r="AD90"/>
  <c r="AB229"/>
  <c r="AH154"/>
  <c r="AJ425"/>
  <c r="AF78"/>
  <c r="AF527"/>
  <c r="AH432"/>
  <c r="AB47"/>
  <c r="AF277"/>
  <c r="AD238"/>
  <c r="AB63"/>
  <c r="AJ31"/>
  <c r="AH476"/>
  <c r="AB499"/>
  <c r="AF323"/>
  <c r="AJ258"/>
  <c r="AB326"/>
  <c r="AD440"/>
  <c r="AB70"/>
  <c r="AB538"/>
  <c r="AD328"/>
  <c r="AH156"/>
  <c r="AH49"/>
  <c r="AD268"/>
  <c r="AF252"/>
  <c r="AB104"/>
  <c r="AB273"/>
  <c r="AH393"/>
  <c r="AJ174"/>
  <c r="AJ398"/>
  <c r="AF419"/>
  <c r="AJ332"/>
  <c r="AH423"/>
  <c r="AF246"/>
  <c r="AF356"/>
  <c r="W362"/>
  <c r="W162"/>
  <c r="AJ545"/>
  <c r="AH3"/>
  <c r="AJ478"/>
  <c r="AF286"/>
  <c r="AB41"/>
  <c r="AD152"/>
  <c r="AJ361"/>
  <c r="AJ440"/>
  <c r="AJ483"/>
  <c r="AF459"/>
  <c r="AJ507"/>
  <c r="AD145"/>
  <c r="AJ191"/>
  <c r="AD451"/>
  <c r="AD341"/>
  <c r="AJ240"/>
  <c r="AH123"/>
  <c r="AF320"/>
  <c r="AF364"/>
  <c r="AF465"/>
  <c r="AJ89"/>
  <c r="AF181"/>
  <c r="AJ49"/>
  <c r="AJ268"/>
  <c r="AH540"/>
  <c r="AD347"/>
  <c r="AH218"/>
  <c r="AH104"/>
  <c r="AF273"/>
  <c r="AD433"/>
  <c r="AH537"/>
  <c r="AD174"/>
  <c r="AF398"/>
  <c r="AJ207"/>
  <c r="AF62"/>
  <c r="AD285"/>
  <c r="AD68"/>
  <c r="AJ69"/>
  <c r="AJ419"/>
  <c r="AB277"/>
  <c r="AD332"/>
  <c r="AD442"/>
  <c r="AD271"/>
  <c r="AB215"/>
  <c r="AF11"/>
  <c r="AB4"/>
  <c r="AF359"/>
  <c r="AH499"/>
  <c r="AF247"/>
  <c r="W396"/>
  <c r="W260"/>
  <c r="W124"/>
  <c r="AB398"/>
  <c r="AF411"/>
  <c r="AH382"/>
  <c r="AH542"/>
  <c r="AJ326"/>
  <c r="AF128"/>
  <c r="AB164"/>
  <c r="AJ417"/>
  <c r="AB483"/>
  <c r="AB203"/>
  <c r="AD535"/>
  <c r="AH543"/>
  <c r="AB418"/>
  <c r="AF546"/>
  <c r="AF70"/>
  <c r="AF538"/>
  <c r="AB90"/>
  <c r="AB154"/>
  <c r="AD49"/>
  <c r="AH252"/>
  <c r="AF54"/>
  <c r="AF104"/>
  <c r="AH337"/>
  <c r="AB393"/>
  <c r="AB322"/>
  <c r="AD462"/>
  <c r="AD15"/>
  <c r="AF423"/>
  <c r="AD467"/>
  <c r="AJ550"/>
  <c r="AD466"/>
  <c r="AJ117"/>
  <c r="AJ520"/>
  <c r="AJ36"/>
  <c r="AB150"/>
  <c r="AH541"/>
  <c r="W164"/>
  <c r="AF3"/>
  <c r="AF326"/>
  <c r="AB364"/>
  <c r="AD165"/>
  <c r="AB323"/>
  <c r="AD258"/>
  <c r="AJ515"/>
  <c r="AH162"/>
  <c r="AF382"/>
  <c r="AJ30"/>
  <c r="AD542"/>
  <c r="AD326"/>
  <c r="AD128"/>
  <c r="AH522"/>
  <c r="AH184"/>
  <c r="AF418"/>
  <c r="AD70"/>
  <c r="AJ470"/>
  <c r="AJ406"/>
  <c r="AJ538"/>
  <c r="AD441"/>
  <c r="AD296"/>
  <c r="AJ371"/>
  <c r="AJ90"/>
  <c r="AD391"/>
  <c r="AB155"/>
  <c r="AF89"/>
  <c r="AJ154"/>
  <c r="AD201"/>
  <c r="AD401"/>
  <c r="AD140"/>
  <c r="AJ252"/>
  <c r="AH54"/>
  <c r="AJ58"/>
  <c r="AJ73"/>
  <c r="AF185"/>
  <c r="AF393"/>
  <c r="AF462"/>
  <c r="AD78"/>
  <c r="AB250"/>
  <c r="AD435"/>
  <c r="AH512"/>
  <c r="AD108"/>
  <c r="AB15"/>
  <c r="AD277"/>
  <c r="AF122"/>
  <c r="AB423"/>
  <c r="AF467"/>
  <c r="AB11"/>
  <c r="AD275"/>
  <c r="AD239"/>
  <c r="AH38"/>
  <c r="AH311"/>
  <c r="AH545"/>
  <c r="W541"/>
  <c r="W301"/>
  <c r="AD323"/>
  <c r="AF258"/>
  <c r="AB192"/>
  <c r="AF354"/>
  <c r="AF493"/>
  <c r="AB510"/>
  <c r="AJ262"/>
  <c r="AF235"/>
  <c r="AF542"/>
  <c r="AD254"/>
  <c r="AB204"/>
  <c r="AF318"/>
  <c r="AB547"/>
  <c r="AF360"/>
  <c r="AJ513"/>
  <c r="AH70"/>
  <c r="AB56"/>
  <c r="AJ86"/>
  <c r="AD470"/>
  <c r="AD538"/>
  <c r="AJ296"/>
  <c r="AB391"/>
  <c r="AD155"/>
  <c r="AH89"/>
  <c r="AH283"/>
  <c r="AJ201"/>
  <c r="AB140"/>
  <c r="AB252"/>
  <c r="AB58"/>
  <c r="AB185"/>
  <c r="AD393"/>
  <c r="AJ504"/>
  <c r="AB32"/>
  <c r="AB78"/>
  <c r="AF512"/>
  <c r="AH15"/>
  <c r="AB554"/>
  <c r="AD334"/>
  <c r="AH122"/>
  <c r="AJ423"/>
  <c r="AJ275"/>
  <c r="AB111"/>
  <c r="AH400"/>
  <c r="AJ311"/>
  <c r="W193"/>
  <c r="W4"/>
  <c r="W468"/>
  <c r="W289"/>
  <c r="W194"/>
  <c r="W434"/>
  <c r="W370"/>
  <c r="W389"/>
  <c r="W349"/>
  <c r="W36"/>
  <c r="W234"/>
  <c r="W557"/>
  <c r="W229"/>
  <c r="W533"/>
  <c r="W90"/>
  <c r="W220"/>
  <c r="W73"/>
  <c r="W204"/>
  <c r="W554"/>
  <c r="W196"/>
  <c r="W346"/>
  <c r="W130"/>
  <c r="W202"/>
  <c r="W97"/>
  <c r="W9"/>
  <c r="W442"/>
  <c r="W501"/>
  <c r="W58"/>
  <c r="W66"/>
  <c r="W145"/>
  <c r="W410"/>
  <c r="W338"/>
  <c r="W89"/>
  <c r="W154"/>
  <c r="W77"/>
  <c r="W428"/>
  <c r="W98"/>
  <c r="W469"/>
  <c r="W133"/>
  <c r="W12"/>
  <c r="W444"/>
  <c r="W381"/>
  <c r="W369"/>
  <c r="W474"/>
  <c r="W180"/>
  <c r="W114"/>
  <c r="W153"/>
  <c r="W305"/>
  <c r="W452"/>
  <c r="W553"/>
  <c r="W281"/>
  <c r="W76"/>
  <c r="W516"/>
  <c r="W308"/>
  <c r="W345"/>
  <c r="W92"/>
  <c r="W241"/>
  <c r="W340"/>
  <c r="W540"/>
  <c r="W189"/>
  <c r="W49"/>
  <c r="W146"/>
  <c r="W93"/>
  <c r="W226"/>
  <c r="W69"/>
  <c r="W50"/>
  <c r="W377"/>
  <c r="W140"/>
  <c r="W173"/>
  <c r="W170"/>
  <c r="W546"/>
  <c r="W13"/>
  <c r="W44"/>
  <c r="W297"/>
  <c r="W458"/>
  <c r="W148"/>
  <c r="W322"/>
  <c r="W466"/>
  <c r="W266"/>
  <c r="W221"/>
  <c r="W337"/>
  <c r="W378"/>
  <c r="W101"/>
  <c r="W401"/>
  <c r="W81"/>
  <c r="W405"/>
  <c r="W364"/>
  <c r="W273"/>
  <c r="W522"/>
  <c r="W53"/>
  <c r="W252"/>
  <c r="W129"/>
  <c r="W465"/>
  <c r="W161"/>
  <c r="W513"/>
  <c r="W201"/>
  <c r="W217"/>
  <c r="W212"/>
  <c r="W5"/>
  <c r="W10"/>
  <c r="W354"/>
  <c r="W490"/>
  <c r="W17"/>
  <c r="W449"/>
  <c r="W409"/>
  <c r="W388"/>
  <c r="W74"/>
  <c r="W373"/>
  <c r="W178"/>
  <c r="W498"/>
  <c r="W18"/>
  <c r="W84"/>
  <c r="W276"/>
  <c r="W361"/>
  <c r="W156"/>
  <c r="W549"/>
  <c r="W461"/>
  <c r="W261"/>
  <c r="W149"/>
  <c r="W250"/>
  <c r="W426"/>
  <c r="W316"/>
  <c r="W236"/>
  <c r="W269"/>
  <c r="W385"/>
  <c r="W188"/>
  <c r="W492"/>
  <c r="W197"/>
  <c r="W172"/>
  <c r="W258"/>
  <c r="W249"/>
  <c r="W497"/>
  <c r="W393"/>
  <c r="W505"/>
  <c r="W41"/>
  <c r="W329"/>
  <c r="W545"/>
  <c r="W65"/>
  <c r="W116"/>
  <c r="W386"/>
  <c r="W121"/>
  <c r="W82"/>
  <c r="W105"/>
  <c r="W357"/>
  <c r="W185"/>
  <c r="W433"/>
  <c r="W37"/>
  <c r="W532"/>
  <c r="W317"/>
  <c r="W453"/>
  <c r="W282"/>
  <c r="W45"/>
  <c r="W274"/>
  <c r="W313"/>
  <c r="W25"/>
  <c r="W537"/>
  <c r="W514"/>
  <c r="W489"/>
  <c r="W473"/>
  <c r="W417"/>
  <c r="W481"/>
  <c r="W436"/>
  <c r="W68"/>
  <c r="W314"/>
  <c r="W300"/>
  <c r="W548"/>
  <c r="W100"/>
  <c r="W421"/>
  <c r="W228"/>
  <c r="W324"/>
  <c r="W292"/>
  <c r="W524"/>
  <c r="W210"/>
  <c r="W257"/>
  <c r="W356"/>
  <c r="W225"/>
  <c r="W508"/>
  <c r="W556"/>
  <c r="W353"/>
  <c r="W108"/>
  <c r="W460"/>
  <c r="W441"/>
  <c r="W457"/>
  <c r="W233"/>
  <c r="W332"/>
  <c r="W402"/>
  <c r="W348"/>
  <c r="W33"/>
  <c r="W477"/>
  <c r="W420"/>
  <c r="W169"/>
  <c r="W394"/>
  <c r="W141"/>
  <c r="W109"/>
  <c r="W429"/>
  <c r="W265"/>
  <c r="W404"/>
  <c r="W42"/>
  <c r="W205"/>
  <c r="W268"/>
  <c r="W20"/>
  <c r="W517"/>
  <c r="W309"/>
  <c r="W445"/>
  <c r="W137"/>
  <c r="W245"/>
  <c r="W165"/>
  <c r="W529"/>
  <c r="W85"/>
  <c r="W509"/>
  <c r="W181"/>
  <c r="W321"/>
  <c r="W28"/>
  <c r="W177"/>
  <c r="AJ443"/>
  <c r="AH443"/>
  <c r="AB443"/>
  <c r="AJ489"/>
  <c r="AB489"/>
  <c r="AF489"/>
  <c r="AH489"/>
  <c r="AD489"/>
  <c r="AF475"/>
  <c r="AD475"/>
  <c r="AH475"/>
  <c r="AB490"/>
  <c r="AH490"/>
  <c r="AJ490"/>
  <c r="AF490"/>
  <c r="AJ102"/>
  <c r="AB102"/>
  <c r="AF102"/>
  <c r="AJ5"/>
  <c r="AB5"/>
  <c r="AD5"/>
  <c r="AJ481"/>
  <c r="AD481"/>
  <c r="AF481"/>
  <c r="AB481"/>
  <c r="AJ387"/>
  <c r="AD387"/>
  <c r="AH129"/>
  <c r="AD129"/>
  <c r="AF129"/>
  <c r="AD449"/>
  <c r="AF449"/>
  <c r="AJ449"/>
  <c r="AH449"/>
  <c r="AB533"/>
  <c r="AD533"/>
  <c r="AH533"/>
  <c r="AF533"/>
  <c r="AJ321"/>
  <c r="AB321"/>
  <c r="AF321"/>
  <c r="AH321"/>
  <c r="AH265"/>
  <c r="AF265"/>
  <c r="AB59"/>
  <c r="AH59"/>
  <c r="AJ445"/>
  <c r="AF445"/>
  <c r="AD445"/>
  <c r="AB445"/>
  <c r="AB146"/>
  <c r="AH146"/>
  <c r="AF146"/>
  <c r="AH209"/>
  <c r="AB209"/>
  <c r="AD209"/>
  <c r="AF46"/>
  <c r="AD46"/>
  <c r="AB46"/>
  <c r="AJ46"/>
  <c r="AJ143"/>
  <c r="AD143"/>
  <c r="AB143"/>
  <c r="AD48"/>
  <c r="AB48"/>
  <c r="AJ72"/>
  <c r="AD72"/>
  <c r="AH72"/>
  <c r="AJ386"/>
  <c r="AB386"/>
  <c r="AH386"/>
  <c r="AJ269"/>
  <c r="AH269"/>
  <c r="AB269"/>
  <c r="AJ272"/>
  <c r="AF272"/>
  <c r="AD327"/>
  <c r="AB327"/>
  <c r="AF77"/>
  <c r="AJ77"/>
  <c r="AB135"/>
  <c r="AD135"/>
  <c r="AD539"/>
  <c r="AB539"/>
  <c r="AJ539"/>
  <c r="AH55"/>
  <c r="AD55"/>
  <c r="AJ55"/>
  <c r="AH412"/>
  <c r="AD412"/>
  <c r="AB412"/>
  <c r="AF412"/>
  <c r="AH236"/>
  <c r="AB236"/>
  <c r="AF236"/>
  <c r="AJ496"/>
  <c r="AH496"/>
  <c r="AB496"/>
  <c r="AF496"/>
  <c r="AD496"/>
  <c r="AD306"/>
  <c r="AF306"/>
  <c r="AB306"/>
  <c r="AF431"/>
  <c r="AD431"/>
  <c r="AD160"/>
  <c r="AB160"/>
  <c r="AH160"/>
  <c r="AB87"/>
  <c r="AF87"/>
  <c r="AD87"/>
  <c r="AB44"/>
  <c r="AF44"/>
  <c r="AJ44"/>
  <c r="AD317"/>
  <c r="AJ317"/>
  <c r="AF317"/>
  <c r="AH317"/>
  <c r="AB317"/>
  <c r="AF161"/>
  <c r="AD161"/>
  <c r="AD375"/>
  <c r="AB375"/>
  <c r="AF375"/>
  <c r="AH255"/>
  <c r="AD255"/>
  <c r="AB255"/>
  <c r="AD495"/>
  <c r="AB495"/>
  <c r="AF495"/>
  <c r="AF230"/>
  <c r="AD230"/>
  <c r="AB230"/>
  <c r="AB444"/>
  <c r="AF444"/>
  <c r="AH444"/>
  <c r="AF221"/>
  <c r="AB221"/>
  <c r="AJ221"/>
  <c r="AH288"/>
  <c r="AB288"/>
  <c r="AJ288"/>
  <c r="AB351"/>
  <c r="AF351"/>
  <c r="AJ351"/>
  <c r="AF524"/>
  <c r="AD524"/>
  <c r="AJ452"/>
  <c r="AH452"/>
  <c r="AH430"/>
  <c r="AF430"/>
  <c r="AJ486"/>
  <c r="AH486"/>
  <c r="AF64"/>
  <c r="AB64"/>
  <c r="AD64"/>
  <c r="AJ306"/>
  <c r="AJ430"/>
  <c r="AJ444"/>
  <c r="AJ525"/>
  <c r="AD525"/>
  <c r="AB525"/>
  <c r="AJ536"/>
  <c r="AB536"/>
  <c r="AH536"/>
  <c r="AB65"/>
  <c r="AH65"/>
  <c r="AD65"/>
  <c r="AJ65"/>
  <c r="AH263"/>
  <c r="AJ263"/>
  <c r="AD263"/>
  <c r="AJ42"/>
  <c r="AB42"/>
  <c r="AH42"/>
  <c r="AF42"/>
  <c r="AJ281"/>
  <c r="AF281"/>
  <c r="AB281"/>
  <c r="AD325"/>
  <c r="AF325"/>
  <c r="AJ325"/>
  <c r="AJ464"/>
  <c r="AD464"/>
  <c r="AH464"/>
  <c r="AF464"/>
  <c r="AD109"/>
  <c r="AH109"/>
  <c r="AD491"/>
  <c r="AB491"/>
  <c r="AF491"/>
  <c r="AJ491"/>
  <c r="AB214"/>
  <c r="AF214"/>
  <c r="AH214"/>
  <c r="AD438"/>
  <c r="AJ438"/>
  <c r="AF438"/>
  <c r="AB438"/>
  <c r="AD270"/>
  <c r="AF270"/>
  <c r="AB270"/>
  <c r="AD456"/>
  <c r="AF456"/>
  <c r="AB456"/>
  <c r="AB200"/>
  <c r="AH200"/>
  <c r="AD166"/>
  <c r="AH166"/>
  <c r="AF166"/>
  <c r="AJ166"/>
  <c r="AB101"/>
  <c r="AH101"/>
  <c r="AD101"/>
  <c r="AH303"/>
  <c r="AB303"/>
  <c r="AF303"/>
  <c r="AB197"/>
  <c r="AH197"/>
  <c r="AD197"/>
  <c r="AJ197"/>
  <c r="AH23"/>
  <c r="AF23"/>
  <c r="AB23"/>
  <c r="AD121"/>
  <c r="AF121"/>
  <c r="AF414"/>
  <c r="AJ414"/>
  <c r="AH414"/>
  <c r="AH21"/>
  <c r="AJ21"/>
  <c r="AD394"/>
  <c r="AF394"/>
  <c r="AB105"/>
  <c r="AJ105"/>
  <c r="AH105"/>
  <c r="AD105"/>
  <c r="AB266"/>
  <c r="AF266"/>
  <c r="AD357"/>
  <c r="AF357"/>
  <c r="AH357"/>
  <c r="AJ357"/>
  <c r="AF436"/>
  <c r="AB436"/>
  <c r="AH436"/>
  <c r="AD436"/>
  <c r="AB127"/>
  <c r="AD127"/>
  <c r="AF127"/>
  <c r="AH385"/>
  <c r="AD385"/>
  <c r="AF385"/>
  <c r="AJ385"/>
  <c r="AB385"/>
  <c r="AD138"/>
  <c r="AH138"/>
  <c r="AJ138"/>
  <c r="AF112"/>
  <c r="AJ112"/>
  <c r="AD112"/>
  <c r="AF153"/>
  <c r="AD153"/>
  <c r="AH153"/>
  <c r="AB153"/>
  <c r="AB392"/>
  <c r="AD392"/>
  <c r="AF392"/>
  <c r="AD518"/>
  <c r="AJ518"/>
  <c r="AH518"/>
  <c r="AB518"/>
  <c r="AJ308"/>
  <c r="AF308"/>
  <c r="AD308"/>
  <c r="AD233"/>
  <c r="AH233"/>
  <c r="AB233"/>
  <c r="AJ469"/>
  <c r="AD469"/>
  <c r="AB198"/>
  <c r="AJ198"/>
  <c r="AJ193"/>
  <c r="AB193"/>
  <c r="AH193"/>
  <c r="AD497"/>
  <c r="AB497"/>
  <c r="AF477"/>
  <c r="AH477"/>
  <c r="AD477"/>
  <c r="AB477"/>
  <c r="AJ284"/>
  <c r="AD284"/>
  <c r="AF284"/>
  <c r="AF437"/>
  <c r="AB437"/>
  <c r="AH437"/>
  <c r="AJ437"/>
  <c r="AB509"/>
  <c r="AF509"/>
  <c r="AJ509"/>
  <c r="AJ151"/>
  <c r="AF151"/>
  <c r="AD151"/>
  <c r="AH88"/>
  <c r="AD88"/>
  <c r="AF88"/>
  <c r="AD503"/>
  <c r="AB503"/>
  <c r="AJ503"/>
  <c r="AH503"/>
  <c r="AJ99"/>
  <c r="AF99"/>
  <c r="AB99"/>
  <c r="AF295"/>
  <c r="AB295"/>
  <c r="AJ295"/>
  <c r="AF244"/>
  <c r="AD244"/>
  <c r="AB244"/>
  <c r="AJ531"/>
  <c r="AB531"/>
  <c r="AF531"/>
  <c r="AD179"/>
  <c r="AB179"/>
  <c r="AF179"/>
  <c r="AJ179"/>
  <c r="AD178"/>
  <c r="AB178"/>
  <c r="AF178"/>
  <c r="AB180"/>
  <c r="AF180"/>
  <c r="AD180"/>
  <c r="AF267"/>
  <c r="AH267"/>
  <c r="AH223"/>
  <c r="AD223"/>
  <c r="AH280"/>
  <c r="AB280"/>
  <c r="AD463"/>
  <c r="AB463"/>
  <c r="AH463"/>
  <c r="AD124"/>
  <c r="AF124"/>
  <c r="AJ124"/>
  <c r="AH124"/>
  <c r="AD278"/>
  <c r="AF278"/>
  <c r="AH278"/>
  <c r="AB260"/>
  <c r="AD260"/>
  <c r="AJ260"/>
  <c r="AF26"/>
  <c r="AD26"/>
  <c r="AJ26"/>
  <c r="AB428"/>
  <c r="AH428"/>
  <c r="AD428"/>
  <c r="AD487"/>
  <c r="AH487"/>
  <c r="AJ487"/>
  <c r="AF518"/>
  <c r="AD490"/>
  <c r="AH481"/>
  <c r="AB124"/>
  <c r="AD424"/>
  <c r="AJ511"/>
  <c r="AJ517"/>
  <c r="AD125"/>
  <c r="AF239"/>
  <c r="AH439"/>
  <c r="AD206"/>
  <c r="AH356"/>
  <c r="AF421"/>
  <c r="AF311"/>
  <c r="AD205"/>
  <c r="AB301"/>
  <c r="AH354"/>
  <c r="AH94"/>
  <c r="AJ493"/>
  <c r="AB376"/>
  <c r="AJ131"/>
  <c r="AJ510"/>
  <c r="AB286"/>
  <c r="AD158"/>
  <c r="AB30"/>
  <c r="AH152"/>
  <c r="AJ542"/>
  <c r="AF440"/>
  <c r="AB128"/>
  <c r="AH459"/>
  <c r="AB318"/>
  <c r="AD471"/>
  <c r="AH383"/>
  <c r="AF339"/>
  <c r="AD191"/>
  <c r="AB454"/>
  <c r="AH365"/>
  <c r="AF513"/>
  <c r="AJ107"/>
  <c r="AJ424"/>
  <c r="AJ123"/>
  <c r="AB320"/>
  <c r="AB470"/>
  <c r="AF511"/>
  <c r="AF296"/>
  <c r="AB371"/>
  <c r="AF391"/>
  <c r="AF170"/>
  <c r="AD283"/>
  <c r="AB319"/>
  <c r="AB225"/>
  <c r="AH329"/>
  <c r="AF154"/>
  <c r="AB313"/>
  <c r="AJ401"/>
  <c r="AB268"/>
  <c r="AB187"/>
  <c r="AF347"/>
  <c r="AJ54"/>
  <c r="AB17"/>
  <c r="AD73"/>
  <c r="AH273"/>
  <c r="AD521"/>
  <c r="AJ537"/>
  <c r="AH322"/>
  <c r="AF32"/>
  <c r="AB389"/>
  <c r="AJ78"/>
  <c r="AJ62"/>
  <c r="AF19"/>
  <c r="AF285"/>
  <c r="AB108"/>
  <c r="AH172"/>
  <c r="AJ15"/>
  <c r="AF528"/>
  <c r="AJ334"/>
  <c r="AF332"/>
  <c r="AH243"/>
  <c r="AH271"/>
  <c r="AJ467"/>
  <c r="AH63"/>
  <c r="AD514"/>
  <c r="AH228"/>
  <c r="AD550"/>
  <c r="AF413"/>
  <c r="AD98"/>
  <c r="AD175"/>
  <c r="AJ206"/>
  <c r="AF38"/>
  <c r="AB356"/>
  <c r="AJ309"/>
  <c r="AB36"/>
  <c r="AD311"/>
  <c r="AD499"/>
  <c r="AJ94"/>
  <c r="AF471"/>
  <c r="AJ383"/>
  <c r="AF341"/>
  <c r="AF424"/>
  <c r="AH371"/>
  <c r="AJ225"/>
  <c r="AH313"/>
  <c r="AH187"/>
  <c r="AH17"/>
  <c r="AH521"/>
  <c r="AD32"/>
  <c r="AD62"/>
  <c r="AH108"/>
  <c r="AD528"/>
  <c r="AF243"/>
  <c r="AB22"/>
  <c r="AD348"/>
  <c r="AJ526"/>
  <c r="AJ466"/>
  <c r="AF52"/>
  <c r="AD453"/>
  <c r="AF287"/>
  <c r="AH378"/>
  <c r="AF502"/>
  <c r="AB304"/>
  <c r="AJ494"/>
  <c r="AJ500"/>
  <c r="AD460"/>
  <c r="AH316"/>
  <c r="AF29"/>
  <c r="AB395"/>
  <c r="AH22"/>
  <c r="AJ356"/>
  <c r="AJ395"/>
  <c r="AH256"/>
  <c r="AJ323"/>
  <c r="AB555"/>
  <c r="AJ226"/>
  <c r="AJ354"/>
  <c r="AB195"/>
  <c r="AJ169"/>
  <c r="AB344"/>
  <c r="AF43"/>
  <c r="AD376"/>
  <c r="AH458"/>
  <c r="AJ97"/>
  <c r="AH510"/>
  <c r="AJ286"/>
  <c r="AH361"/>
  <c r="AJ128"/>
  <c r="AB114"/>
  <c r="AJ459"/>
  <c r="AD343"/>
  <c r="AB507"/>
  <c r="AD242"/>
  <c r="AF543"/>
  <c r="AD519"/>
  <c r="AB191"/>
  <c r="AJ264"/>
  <c r="AJ454"/>
  <c r="AJ418"/>
  <c r="AH513"/>
  <c r="AB546"/>
  <c r="AD45"/>
  <c r="AD86"/>
  <c r="AH406"/>
  <c r="AD371"/>
  <c r="AH461"/>
  <c r="AJ229"/>
  <c r="AF225"/>
  <c r="AJ217"/>
  <c r="AF313"/>
  <c r="AF91"/>
  <c r="AF187"/>
  <c r="AH232"/>
  <c r="AF17"/>
  <c r="AD457"/>
  <c r="AF521"/>
  <c r="AJ132"/>
  <c r="AJ32"/>
  <c r="AJ250"/>
  <c r="AH62"/>
  <c r="AJ68"/>
  <c r="AF108"/>
  <c r="AH374"/>
  <c r="AB528"/>
  <c r="AH370"/>
  <c r="AJ243"/>
  <c r="AD22"/>
  <c r="AF302"/>
  <c r="AJ532"/>
  <c r="AF348"/>
  <c r="AH517"/>
  <c r="AJ50"/>
  <c r="AD526"/>
  <c r="AH466"/>
  <c r="AJ388"/>
  <c r="AB52"/>
  <c r="AJ453"/>
  <c r="AJ239"/>
  <c r="AF279"/>
  <c r="AB378"/>
  <c r="AH304"/>
  <c r="AF494"/>
  <c r="AF253"/>
  <c r="AH4"/>
  <c r="AH76"/>
  <c r="AJ316"/>
  <c r="AD231"/>
  <c r="AJ148"/>
  <c r="AF362"/>
  <c r="AF460"/>
  <c r="AJ29"/>
  <c r="AH195"/>
  <c r="AH13"/>
  <c r="AD458"/>
  <c r="AD262"/>
  <c r="AH158"/>
  <c r="AD30"/>
  <c r="AB459"/>
  <c r="AD454"/>
  <c r="AB240"/>
  <c r="AJ409"/>
  <c r="AB425"/>
  <c r="AF333"/>
  <c r="AD81"/>
  <c r="AH16"/>
  <c r="AB396"/>
  <c r="AJ435"/>
  <c r="AF69"/>
  <c r="AB189"/>
  <c r="AD529"/>
  <c r="AH302"/>
  <c r="AF517"/>
  <c r="AB31"/>
  <c r="AH526"/>
  <c r="AB466"/>
  <c r="AF388"/>
  <c r="AH52"/>
  <c r="AJ246"/>
  <c r="AH239"/>
  <c r="AH279"/>
  <c r="AD378"/>
  <c r="AH206"/>
  <c r="AD304"/>
  <c r="AH494"/>
  <c r="AB253"/>
  <c r="AJ4"/>
  <c r="AD76"/>
  <c r="AD316"/>
  <c r="AF39"/>
  <c r="AJ231"/>
  <c r="AJ501"/>
  <c r="AB362"/>
  <c r="AD488"/>
  <c r="AH488"/>
  <c r="AD40"/>
  <c r="AJ40"/>
  <c r="AB25"/>
  <c r="AJ25"/>
  <c r="AB213"/>
  <c r="AJ213"/>
  <c r="AH213"/>
  <c r="AD213"/>
  <c r="AD434"/>
  <c r="AB434"/>
  <c r="AH434"/>
  <c r="AJ434"/>
  <c r="AD24"/>
  <c r="AH24"/>
  <c r="AJ24"/>
  <c r="AB24"/>
  <c r="AH100"/>
  <c r="AF100"/>
  <c r="AJ100"/>
  <c r="AB100"/>
  <c r="AJ188"/>
  <c r="AD188"/>
  <c r="AF188"/>
  <c r="AB188"/>
  <c r="AJ352"/>
  <c r="AB352"/>
  <c r="AF352"/>
  <c r="AH472"/>
  <c r="AD472"/>
  <c r="AF472"/>
  <c r="AJ472"/>
  <c r="AB472"/>
  <c r="AB468"/>
  <c r="AF468"/>
  <c r="AJ468"/>
  <c r="AF202"/>
  <c r="AB202"/>
  <c r="AJ202"/>
  <c r="AB142"/>
  <c r="AH142"/>
  <c r="AD142"/>
  <c r="AF196"/>
  <c r="AJ196"/>
  <c r="AD196"/>
  <c r="AH196"/>
  <c r="AF427"/>
  <c r="AJ427"/>
  <c r="AH427"/>
  <c r="AB427"/>
  <c r="AB402"/>
  <c r="AF402"/>
  <c r="AD402"/>
  <c r="AH402"/>
  <c r="AF381"/>
  <c r="AB381"/>
  <c r="AD381"/>
  <c r="AF222"/>
  <c r="AH222"/>
  <c r="AD222"/>
  <c r="AB222"/>
  <c r="AJ380"/>
  <c r="AF380"/>
  <c r="AH380"/>
  <c r="AD79"/>
  <c r="AB79"/>
  <c r="AF79"/>
  <c r="AJ79"/>
  <c r="AH261"/>
  <c r="AJ261"/>
  <c r="AD261"/>
  <c r="AF224"/>
  <c r="AB224"/>
  <c r="AJ224"/>
  <c r="AB340"/>
  <c r="AJ340"/>
  <c r="AD340"/>
  <c r="AJ96"/>
  <c r="AF96"/>
  <c r="AB96"/>
  <c r="AB115"/>
  <c r="AD115"/>
  <c r="AJ115"/>
  <c r="AH167"/>
  <c r="AJ167"/>
  <c r="AF167"/>
  <c r="AD186"/>
  <c r="AB186"/>
  <c r="AJ186"/>
  <c r="AH505"/>
  <c r="AB505"/>
  <c r="AF168"/>
  <c r="AB168"/>
  <c r="AH245"/>
  <c r="AD245"/>
  <c r="AH274"/>
  <c r="AJ274"/>
  <c r="AD274"/>
  <c r="AB274"/>
  <c r="AB289"/>
  <c r="AD289"/>
  <c r="AF289"/>
  <c r="AB516"/>
  <c r="AJ516"/>
  <c r="AD516"/>
  <c r="AF556"/>
  <c r="AD556"/>
  <c r="AH556"/>
  <c r="AJ556"/>
  <c r="AD110"/>
  <c r="AF110"/>
  <c r="AJ110"/>
  <c r="AH110"/>
  <c r="AB110"/>
  <c r="AD83"/>
  <c r="AB83"/>
  <c r="AH83"/>
  <c r="AH126"/>
  <c r="AB126"/>
  <c r="AF126"/>
  <c r="AD126"/>
  <c r="AJ126"/>
  <c r="AJ420"/>
  <c r="AH420"/>
  <c r="AB420"/>
  <c r="AF420"/>
  <c r="AB498"/>
  <c r="AH498"/>
  <c r="AF498"/>
  <c r="AD498"/>
  <c r="AJ498"/>
  <c r="AD210"/>
  <c r="AB210"/>
  <c r="AH210"/>
  <c r="AF210"/>
  <c r="AJ210"/>
  <c r="AD14"/>
  <c r="AB14"/>
  <c r="AH14"/>
  <c r="AF14"/>
  <c r="AB480"/>
  <c r="AF480"/>
  <c r="AD480"/>
  <c r="AH480"/>
  <c r="AD372"/>
  <c r="AB372"/>
  <c r="AJ372"/>
  <c r="AF372"/>
  <c r="AB93"/>
  <c r="AF93"/>
  <c r="AH93"/>
  <c r="AF416"/>
  <c r="AB416"/>
  <c r="AJ416"/>
  <c r="AD416"/>
  <c r="AJ212"/>
  <c r="AF212"/>
  <c r="AH212"/>
  <c r="AD75"/>
  <c r="AF75"/>
  <c r="AJ75"/>
  <c r="AH75"/>
  <c r="AB159"/>
  <c r="AD159"/>
  <c r="AJ159"/>
  <c r="AH159"/>
  <c r="AF408"/>
  <c r="AJ408"/>
  <c r="AH408"/>
  <c r="AH548"/>
  <c r="AF548"/>
  <c r="AJ548"/>
  <c r="AJ523"/>
  <c r="AH523"/>
  <c r="AD523"/>
  <c r="AF523"/>
  <c r="AH485"/>
  <c r="AJ485"/>
  <c r="AB485"/>
  <c r="AD53"/>
  <c r="AH53"/>
  <c r="AF53"/>
  <c r="AB53"/>
  <c r="AB176"/>
  <c r="AH176"/>
  <c r="AF176"/>
  <c r="AD59"/>
  <c r="AF59"/>
  <c r="AD507"/>
  <c r="AH507"/>
  <c r="AH37"/>
  <c r="AJ37"/>
  <c r="AF37"/>
  <c r="AF379"/>
  <c r="AJ379"/>
  <c r="AD379"/>
  <c r="AB379"/>
  <c r="AF553"/>
  <c r="AJ553"/>
  <c r="AH553"/>
  <c r="AB553"/>
  <c r="AD224"/>
  <c r="AF186"/>
  <c r="AD10"/>
  <c r="AD35"/>
  <c r="AH134"/>
  <c r="AJ121"/>
  <c r="AJ429"/>
  <c r="AB469"/>
  <c r="AH448"/>
  <c r="AF198"/>
  <c r="AB259"/>
  <c r="AH80"/>
  <c r="AH390"/>
  <c r="AJ344"/>
  <c r="AJ290"/>
  <c r="AF478"/>
  <c r="AB194"/>
  <c r="AB171"/>
  <c r="AJ482"/>
  <c r="AH237"/>
  <c r="AJ162"/>
  <c r="AH353"/>
  <c r="AF355"/>
  <c r="AH149"/>
  <c r="AD266"/>
  <c r="AH85"/>
  <c r="AH549"/>
  <c r="AB297"/>
  <c r="AJ41"/>
  <c r="AB67"/>
  <c r="AB152"/>
  <c r="AF138"/>
  <c r="AB272"/>
  <c r="AJ109"/>
  <c r="AJ265"/>
  <c r="AJ497"/>
  <c r="AJ403"/>
  <c r="AF51"/>
  <c r="AB522"/>
  <c r="AD305"/>
  <c r="AF184"/>
  <c r="AF57"/>
  <c r="AF8"/>
  <c r="AJ343"/>
  <c r="AH242"/>
  <c r="AH145"/>
  <c r="AD12"/>
  <c r="AD219"/>
  <c r="AF211"/>
  <c r="AD200"/>
  <c r="AF358"/>
  <c r="AB120"/>
  <c r="AF335"/>
  <c r="AJ360"/>
  <c r="AB363"/>
  <c r="AF330"/>
  <c r="AB384"/>
  <c r="AD77"/>
  <c r="AF248"/>
  <c r="AJ451"/>
  <c r="AH190"/>
  <c r="AF377"/>
  <c r="AD299"/>
  <c r="AD56"/>
  <c r="AB342"/>
  <c r="AF213"/>
  <c r="AB331"/>
  <c r="AB196"/>
  <c r="AF261"/>
  <c r="AH224"/>
  <c r="AH340"/>
  <c r="AJ83"/>
  <c r="AH96"/>
  <c r="AB212"/>
  <c r="AH186"/>
  <c r="AF256"/>
  <c r="AB10"/>
  <c r="AB72"/>
  <c r="AB165"/>
  <c r="AF233"/>
  <c r="AB387"/>
  <c r="AB205"/>
  <c r="AB258"/>
  <c r="AJ134"/>
  <c r="AB121"/>
  <c r="AF555"/>
  <c r="AF469"/>
  <c r="AF301"/>
  <c r="AJ195"/>
  <c r="AB169"/>
  <c r="AH198"/>
  <c r="AF13"/>
  <c r="AJ80"/>
  <c r="AJ129"/>
  <c r="AF344"/>
  <c r="AD493"/>
  <c r="AF458"/>
  <c r="AD131"/>
  <c r="AD478"/>
  <c r="AF262"/>
  <c r="AD171"/>
  <c r="AD536"/>
  <c r="AB449"/>
  <c r="AB162"/>
  <c r="AB158"/>
  <c r="AH355"/>
  <c r="AH266"/>
  <c r="AF65"/>
  <c r="AF549"/>
  <c r="AB382"/>
  <c r="AF41"/>
  <c r="AJ67"/>
  <c r="AJ173"/>
  <c r="AJ152"/>
  <c r="AD235"/>
  <c r="AB138"/>
  <c r="AF350"/>
  <c r="AH272"/>
  <c r="AB109"/>
  <c r="AH440"/>
  <c r="AH491"/>
  <c r="AB265"/>
  <c r="AH497"/>
  <c r="AF254"/>
  <c r="AJ203"/>
  <c r="AF305"/>
  <c r="AJ184"/>
  <c r="AJ535"/>
  <c r="AF383"/>
  <c r="AJ242"/>
  <c r="AB145"/>
  <c r="AH327"/>
  <c r="AJ289"/>
  <c r="AB556"/>
  <c r="AD202"/>
  <c r="AB261"/>
  <c r="AJ480"/>
  <c r="AF340"/>
  <c r="AD96"/>
  <c r="AF485"/>
  <c r="AH188"/>
  <c r="AD212"/>
  <c r="AD352"/>
  <c r="AF522"/>
  <c r="AJ522"/>
  <c r="AH211"/>
  <c r="AB211"/>
  <c r="AD211"/>
  <c r="AH335"/>
  <c r="AJ335"/>
  <c r="AB335"/>
  <c r="AH384"/>
  <c r="AJ384"/>
  <c r="AF384"/>
  <c r="AJ190"/>
  <c r="AD190"/>
  <c r="AB190"/>
  <c r="AH342"/>
  <c r="AD342"/>
  <c r="AJ342"/>
  <c r="AH177"/>
  <c r="AF177"/>
  <c r="AJ177"/>
  <c r="AB177"/>
  <c r="AD177"/>
  <c r="AH338"/>
  <c r="AD338"/>
  <c r="AB338"/>
  <c r="AF338"/>
  <c r="AF417"/>
  <c r="AH417"/>
  <c r="AD214"/>
  <c r="AJ214"/>
  <c r="AH547"/>
  <c r="AJ547"/>
  <c r="AD257"/>
  <c r="AH257"/>
  <c r="AF257"/>
  <c r="AB257"/>
  <c r="AF199"/>
  <c r="AD199"/>
  <c r="AB199"/>
  <c r="AH199"/>
  <c r="AH455"/>
  <c r="AF455"/>
  <c r="AD455"/>
  <c r="AJ455"/>
  <c r="AB455"/>
  <c r="AJ222"/>
  <c r="AH352"/>
  <c r="AJ256"/>
  <c r="AF165"/>
  <c r="AB545"/>
  <c r="AB3"/>
  <c r="AJ35"/>
  <c r="AD192"/>
  <c r="AH121"/>
  <c r="AF386"/>
  <c r="AF515"/>
  <c r="AD429"/>
  <c r="AH469"/>
  <c r="AH226"/>
  <c r="AD414"/>
  <c r="AF450"/>
  <c r="AD448"/>
  <c r="AD259"/>
  <c r="AB129"/>
  <c r="AB390"/>
  <c r="AD21"/>
  <c r="AH43"/>
  <c r="AD193"/>
  <c r="AB346"/>
  <c r="AF97"/>
  <c r="AF269"/>
  <c r="AJ544"/>
  <c r="AD290"/>
  <c r="AD194"/>
  <c r="AF536"/>
  <c r="AD482"/>
  <c r="AF237"/>
  <c r="AJ353"/>
  <c r="AF149"/>
  <c r="AB85"/>
  <c r="AJ382"/>
  <c r="AF297"/>
  <c r="AF30"/>
  <c r="AF173"/>
  <c r="AJ533"/>
  <c r="AJ456"/>
  <c r="AD272"/>
  <c r="AD321"/>
  <c r="AF109"/>
  <c r="AB361"/>
  <c r="AH525"/>
  <c r="AD265"/>
  <c r="AB488"/>
  <c r="AJ164"/>
  <c r="AF403"/>
  <c r="AF443"/>
  <c r="AH483"/>
  <c r="AH305"/>
  <c r="AB40"/>
  <c r="AB349"/>
  <c r="AJ57"/>
  <c r="AJ318"/>
  <c r="AJ471"/>
  <c r="AB242"/>
  <c r="AD25"/>
  <c r="AF315"/>
  <c r="AJ12"/>
  <c r="AD339"/>
  <c r="AB33"/>
  <c r="AB264"/>
  <c r="AB394"/>
  <c r="AD365"/>
  <c r="AF159"/>
  <c r="AD427"/>
  <c r="AD408"/>
  <c r="AJ402"/>
  <c r="AD548"/>
  <c r="AD93"/>
  <c r="AH381"/>
  <c r="AB523"/>
  <c r="AJ142"/>
  <c r="AD420"/>
  <c r="AH79"/>
  <c r="AJ176"/>
  <c r="AJ120"/>
  <c r="AH120"/>
  <c r="AD360"/>
  <c r="AH360"/>
  <c r="AF451"/>
  <c r="AH451"/>
  <c r="AD377"/>
  <c r="AJ377"/>
  <c r="AH56"/>
  <c r="AJ56"/>
  <c r="AH6"/>
  <c r="AJ6"/>
  <c r="AD6"/>
  <c r="AF6"/>
  <c r="AD300"/>
  <c r="AF300"/>
  <c r="AH300"/>
  <c r="AB300"/>
  <c r="AF114"/>
  <c r="AD114"/>
  <c r="AF204"/>
  <c r="AH204"/>
  <c r="AB263"/>
  <c r="AF263"/>
  <c r="AH557"/>
  <c r="AB557"/>
  <c r="AD66"/>
  <c r="AH66"/>
  <c r="AJ66"/>
  <c r="AD134"/>
  <c r="AB450"/>
  <c r="AJ346"/>
  <c r="AD544"/>
  <c r="AH290"/>
  <c r="AJ237"/>
  <c r="AJ355"/>
  <c r="AB149"/>
  <c r="AD549"/>
  <c r="AD41"/>
  <c r="AF67"/>
  <c r="AF497"/>
  <c r="AF145"/>
  <c r="AD100"/>
  <c r="AD468"/>
  <c r="AJ381"/>
  <c r="AF142"/>
  <c r="AD380"/>
  <c r="AD256"/>
  <c r="AH165"/>
  <c r="AF545"/>
  <c r="AD3"/>
  <c r="AH387"/>
  <c r="AF35"/>
  <c r="AF192"/>
  <c r="AD386"/>
  <c r="AH555"/>
  <c r="AH429"/>
  <c r="AD226"/>
  <c r="AB414"/>
  <c r="AD450"/>
  <c r="AD169"/>
  <c r="AJ448"/>
  <c r="AJ13"/>
  <c r="AF259"/>
  <c r="AF390"/>
  <c r="AF21"/>
  <c r="AJ43"/>
  <c r="AF193"/>
  <c r="AD346"/>
  <c r="AD97"/>
  <c r="AD269"/>
  <c r="AB544"/>
  <c r="AF290"/>
  <c r="AJ194"/>
  <c r="AB482"/>
  <c r="AB237"/>
  <c r="AF353"/>
  <c r="AJ149"/>
  <c r="AD85"/>
  <c r="AD297"/>
  <c r="AH173"/>
  <c r="AJ235"/>
  <c r="AH456"/>
  <c r="AB350"/>
  <c r="AD361"/>
  <c r="AF525"/>
  <c r="AJ505"/>
  <c r="AJ488"/>
  <c r="AJ254"/>
  <c r="AB403"/>
  <c r="AD443"/>
  <c r="AD168"/>
  <c r="AF40"/>
  <c r="AF535"/>
  <c r="AH57"/>
  <c r="AH318"/>
  <c r="AB245"/>
  <c r="AH25"/>
  <c r="AF327"/>
  <c r="AB12"/>
  <c r="AJ14"/>
  <c r="AB548"/>
  <c r="AF115"/>
  <c r="AB167"/>
  <c r="AF343"/>
  <c r="AB343"/>
  <c r="AH358"/>
  <c r="AJ358"/>
  <c r="AD358"/>
  <c r="AF363"/>
  <c r="AD363"/>
  <c r="AJ363"/>
  <c r="AD248"/>
  <c r="AB248"/>
  <c r="AJ248"/>
  <c r="AB299"/>
  <c r="AF299"/>
  <c r="AJ299"/>
  <c r="AJ147"/>
  <c r="AF147"/>
  <c r="AB147"/>
  <c r="AH331"/>
  <c r="AJ331"/>
  <c r="AD331"/>
  <c r="AJ51"/>
  <c r="AB51"/>
  <c r="AB8"/>
  <c r="AH8"/>
  <c r="AB219"/>
  <c r="AH219"/>
  <c r="AJ200"/>
  <c r="AF200"/>
  <c r="AB330"/>
  <c r="AH330"/>
  <c r="AB77"/>
  <c r="AH77"/>
  <c r="AB410"/>
  <c r="AD410"/>
  <c r="AJ410"/>
  <c r="AD479"/>
  <c r="AF479"/>
  <c r="AJ479"/>
  <c r="AF164"/>
  <c r="AD164"/>
  <c r="AH349"/>
  <c r="AF349"/>
  <c r="AB315"/>
  <c r="AJ315"/>
  <c r="AB339"/>
  <c r="AJ339"/>
  <c r="AH33"/>
  <c r="AJ33"/>
  <c r="AH264"/>
  <c r="AF264"/>
  <c r="AH394"/>
  <c r="AJ394"/>
  <c r="AB365"/>
  <c r="AJ365"/>
  <c r="AJ546"/>
  <c r="AD546"/>
  <c r="AH341"/>
  <c r="AB341"/>
  <c r="AD107"/>
  <c r="AH107"/>
  <c r="AF240"/>
  <c r="AH240"/>
  <c r="AD74"/>
  <c r="AJ74"/>
  <c r="AF74"/>
  <c r="AB74"/>
  <c r="AH227"/>
  <c r="AJ227"/>
  <c r="AB227"/>
  <c r="AF227"/>
  <c r="AJ407"/>
  <c r="AF407"/>
  <c r="AH407"/>
  <c r="AH415"/>
  <c r="AB415"/>
  <c r="AD415"/>
  <c r="AF415"/>
  <c r="AH202"/>
  <c r="AH468"/>
  <c r="AB380"/>
  <c r="AF448"/>
  <c r="AF80"/>
  <c r="AH344"/>
  <c r="AH171"/>
  <c r="AD184"/>
  <c r="AH147"/>
  <c r="AF387"/>
  <c r="AH35"/>
  <c r="AH192"/>
  <c r="AJ555"/>
  <c r="AB429"/>
  <c r="AH450"/>
  <c r="AD198"/>
  <c r="AJ259"/>
  <c r="AD390"/>
  <c r="AB21"/>
  <c r="AF346"/>
  <c r="AF544"/>
  <c r="AH478"/>
  <c r="AF194"/>
  <c r="AF482"/>
  <c r="AD162"/>
  <c r="AD353"/>
  <c r="AJ266"/>
  <c r="AJ85"/>
  <c r="AJ297"/>
  <c r="AH235"/>
  <c r="AD350"/>
  <c r="AF505"/>
  <c r="AF488"/>
  <c r="AB254"/>
  <c r="AD403"/>
  <c r="AH168"/>
  <c r="AH40"/>
  <c r="AH535"/>
  <c r="AD57"/>
  <c r="AJ245"/>
  <c r="AF25"/>
  <c r="AJ327"/>
  <c r="AH12"/>
  <c r="AD557"/>
  <c r="AF434"/>
  <c r="AH516"/>
  <c r="AF24"/>
  <c r="AH115"/>
  <c r="AD167"/>
  <c r="AH86"/>
  <c r="AF86"/>
  <c r="AH320"/>
  <c r="AJ320"/>
  <c r="AF441"/>
  <c r="AB441"/>
  <c r="AJ441"/>
  <c r="AF27"/>
  <c r="AD27"/>
  <c r="AD9"/>
  <c r="AH9"/>
  <c r="AB156"/>
  <c r="AJ156"/>
  <c r="AD156"/>
  <c r="AF48"/>
  <c r="AH48"/>
  <c r="AJ48"/>
  <c r="AF36"/>
  <c r="AH135"/>
  <c r="AJ135"/>
  <c r="AF135"/>
  <c r="AJ146"/>
  <c r="AD146"/>
  <c r="AJ137"/>
  <c r="AD137"/>
  <c r="AB137"/>
  <c r="AF329"/>
  <c r="AB329"/>
  <c r="AB182"/>
  <c r="AH182"/>
  <c r="AJ182"/>
  <c r="AH181"/>
  <c r="AJ181"/>
  <c r="AJ20"/>
  <c r="AH20"/>
  <c r="AD20"/>
  <c r="AH539"/>
  <c r="AF539"/>
  <c r="AH422"/>
  <c r="AB422"/>
  <c r="AF422"/>
  <c r="AF201"/>
  <c r="AH201"/>
  <c r="AF241"/>
  <c r="AJ241"/>
  <c r="AH241"/>
  <c r="AH401"/>
  <c r="AF401"/>
  <c r="AD534"/>
  <c r="AF534"/>
  <c r="AH534"/>
  <c r="AF140"/>
  <c r="AJ140"/>
  <c r="AD251"/>
  <c r="AB251"/>
  <c r="AJ251"/>
  <c r="AF101"/>
  <c r="AJ101"/>
  <c r="AD447"/>
  <c r="AJ447"/>
  <c r="AB447"/>
  <c r="AD540"/>
  <c r="AJ540"/>
  <c r="AD139"/>
  <c r="AJ139"/>
  <c r="AH139"/>
  <c r="AB347"/>
  <c r="AH347"/>
  <c r="AF106"/>
  <c r="AD106"/>
  <c r="AJ106"/>
  <c r="AD218"/>
  <c r="AB218"/>
  <c r="AJ312"/>
  <c r="AH312"/>
  <c r="AB312"/>
  <c r="AD102"/>
  <c r="AH102"/>
  <c r="AD336"/>
  <c r="AJ336"/>
  <c r="AH336"/>
  <c r="AD58"/>
  <c r="AH58"/>
  <c r="AH552"/>
  <c r="AB552"/>
  <c r="AJ552"/>
  <c r="AB73"/>
  <c r="AF73"/>
  <c r="AH113"/>
  <c r="AF113"/>
  <c r="AD113"/>
  <c r="AD185"/>
  <c r="AH185"/>
  <c r="AF249"/>
  <c r="AB249"/>
  <c r="AD249"/>
  <c r="AH281"/>
  <c r="AD281"/>
  <c r="AJ369"/>
  <c r="AD369"/>
  <c r="AH369"/>
  <c r="AJ433"/>
  <c r="AH433"/>
  <c r="AH473"/>
  <c r="AD473"/>
  <c r="AF473"/>
  <c r="AB537"/>
  <c r="AD537"/>
  <c r="AB144"/>
  <c r="AF144"/>
  <c r="AD144"/>
  <c r="AH174"/>
  <c r="AF174"/>
  <c r="AH446"/>
  <c r="AB446"/>
  <c r="AF446"/>
  <c r="AJ392"/>
  <c r="AH392"/>
  <c r="AD118"/>
  <c r="AJ118"/>
  <c r="AH118"/>
  <c r="AB462"/>
  <c r="AH462"/>
  <c r="AD163"/>
  <c r="AF163"/>
  <c r="AB163"/>
  <c r="AJ389"/>
  <c r="AF389"/>
  <c r="AH484"/>
  <c r="AF484"/>
  <c r="AJ484"/>
  <c r="AB28"/>
  <c r="AF28"/>
  <c r="AH508"/>
  <c r="AD508"/>
  <c r="AB508"/>
  <c r="AF143"/>
  <c r="AH143"/>
  <c r="AF399"/>
  <c r="AH399"/>
  <c r="AJ399"/>
  <c r="AF136"/>
  <c r="AJ136"/>
  <c r="AF426"/>
  <c r="AB426"/>
  <c r="AJ426"/>
  <c r="AB19"/>
  <c r="AJ19"/>
  <c r="AH157"/>
  <c r="AB157"/>
  <c r="AF157"/>
  <c r="AD116"/>
  <c r="AH116"/>
  <c r="AB71"/>
  <c r="AJ71"/>
  <c r="AH71"/>
  <c r="AJ127"/>
  <c r="AH127"/>
  <c r="AD234"/>
  <c r="AF234"/>
  <c r="AB234"/>
  <c r="AF293"/>
  <c r="AH293"/>
  <c r="AD82"/>
  <c r="AB82"/>
  <c r="AF82"/>
  <c r="AD172"/>
  <c r="AJ172"/>
  <c r="AJ220"/>
  <c r="AH220"/>
  <c r="AD220"/>
  <c r="AH47"/>
  <c r="AJ47"/>
  <c r="AB7"/>
  <c r="AJ7"/>
  <c r="AH7"/>
  <c r="AH509"/>
  <c r="AD509"/>
  <c r="AH119"/>
  <c r="AJ119"/>
  <c r="AD119"/>
  <c r="AJ554"/>
  <c r="AF554"/>
  <c r="AJ310"/>
  <c r="AB310"/>
  <c r="AF310"/>
  <c r="AH334"/>
  <c r="AF334"/>
  <c r="AF84"/>
  <c r="AH84"/>
  <c r="AJ84"/>
  <c r="AD122"/>
  <c r="AJ122"/>
  <c r="AH404"/>
  <c r="AF404"/>
  <c r="AD404"/>
  <c r="AD236"/>
  <c r="AJ236"/>
  <c r="AD103"/>
  <c r="AB103"/>
  <c r="AJ103"/>
  <c r="AH442"/>
  <c r="AB442"/>
  <c r="AH373"/>
  <c r="AJ373"/>
  <c r="AB373"/>
  <c r="AJ271"/>
  <c r="AF271"/>
  <c r="AF18"/>
  <c r="AH18"/>
  <c r="AJ18"/>
  <c r="AD215"/>
  <c r="AF215"/>
  <c r="AH276"/>
  <c r="AB276"/>
  <c r="AF276"/>
  <c r="AJ23"/>
  <c r="AD23"/>
  <c r="AJ541"/>
  <c r="AF541"/>
  <c r="AB541"/>
  <c r="AJ95"/>
  <c r="AF95"/>
  <c r="AB95"/>
  <c r="AJ175"/>
  <c r="AF175"/>
  <c r="AB175"/>
  <c r="AF117"/>
  <c r="AH117"/>
  <c r="AJ247"/>
  <c r="AD247"/>
  <c r="AH247"/>
  <c r="AF366"/>
  <c r="AB366"/>
  <c r="AD366"/>
  <c r="AJ551"/>
  <c r="AD551"/>
  <c r="AF551"/>
  <c r="AB532"/>
  <c r="AH532"/>
  <c r="AD532"/>
  <c r="AJ150"/>
  <c r="AD150"/>
  <c r="AH150"/>
  <c r="AD60"/>
  <c r="AJ60"/>
  <c r="AB60"/>
  <c r="AB400"/>
  <c r="AD400"/>
  <c r="AF400"/>
  <c r="AB324"/>
  <c r="AH324"/>
  <c r="AJ324"/>
  <c r="AH359"/>
  <c r="AD359"/>
  <c r="AJ359"/>
  <c r="AJ530"/>
  <c r="AH530"/>
  <c r="AD530"/>
  <c r="AF183"/>
  <c r="AJ183"/>
  <c r="AH183"/>
  <c r="AB411"/>
  <c r="AJ411"/>
  <c r="AD411"/>
  <c r="AJ367"/>
  <c r="AD367"/>
  <c r="AH367"/>
  <c r="AD502"/>
  <c r="AB502"/>
  <c r="AJ502"/>
  <c r="AF133"/>
  <c r="AJ133"/>
  <c r="AH133"/>
  <c r="AD148"/>
  <c r="AB148"/>
  <c r="AH148"/>
  <c r="AD183"/>
  <c r="AF275"/>
  <c r="AH366"/>
  <c r="AB367"/>
  <c r="AH95"/>
  <c r="AD133"/>
  <c r="AD36"/>
  <c r="AB551"/>
  <c r="AD141"/>
  <c r="AJ141"/>
  <c r="AF141"/>
  <c r="AB328"/>
  <c r="AH328"/>
  <c r="AD465"/>
  <c r="AJ465"/>
  <c r="AD474"/>
  <c r="AB474"/>
  <c r="AF474"/>
  <c r="AF229"/>
  <c r="AD229"/>
  <c r="AF283"/>
  <c r="AJ283"/>
  <c r="AD208"/>
  <c r="AJ208"/>
  <c r="AB208"/>
  <c r="AF476"/>
  <c r="AB476"/>
  <c r="AD476"/>
  <c r="AF492"/>
  <c r="AJ492"/>
  <c r="AB492"/>
  <c r="AD506"/>
  <c r="AB506"/>
  <c r="AJ506"/>
  <c r="AB368"/>
  <c r="AF368"/>
  <c r="AF228"/>
  <c r="AB228"/>
  <c r="AD228"/>
  <c r="AH50"/>
  <c r="AB50"/>
  <c r="AF50"/>
  <c r="AD92"/>
  <c r="AB92"/>
  <c r="AJ92"/>
  <c r="AB287"/>
  <c r="AJ287"/>
  <c r="AD287"/>
  <c r="AJ307"/>
  <c r="AD307"/>
  <c r="AF307"/>
  <c r="AJ39"/>
  <c r="AH39"/>
  <c r="AD39"/>
  <c r="AH61"/>
  <c r="AJ61"/>
  <c r="AF61"/>
  <c r="AF292"/>
  <c r="AB292"/>
  <c r="AH292"/>
  <c r="AJ216"/>
  <c r="AH216"/>
  <c r="AF216"/>
  <c r="AJ111"/>
  <c r="AD111"/>
  <c r="AF111"/>
  <c r="AB520"/>
  <c r="AH520"/>
  <c r="AD520"/>
  <c r="AH500"/>
  <c r="AB500"/>
  <c r="AF500"/>
  <c r="AF397"/>
  <c r="AD397"/>
  <c r="AB397"/>
  <c r="AH137"/>
  <c r="AD182"/>
  <c r="AB20"/>
  <c r="AJ422"/>
  <c r="AB241"/>
  <c r="AJ534"/>
  <c r="AH251"/>
  <c r="AF447"/>
  <c r="AF139"/>
  <c r="AB106"/>
  <c r="AD312"/>
  <c r="AB336"/>
  <c r="AF552"/>
  <c r="AJ113"/>
  <c r="AH249"/>
  <c r="AF369"/>
  <c r="AJ473"/>
  <c r="AJ144"/>
  <c r="AD446"/>
  <c r="AB118"/>
  <c r="AJ163"/>
  <c r="AB484"/>
  <c r="AF508"/>
  <c r="AB399"/>
  <c r="AH426"/>
  <c r="AJ157"/>
  <c r="AD71"/>
  <c r="AJ234"/>
  <c r="AH82"/>
  <c r="AB220"/>
  <c r="AD7"/>
  <c r="AF119"/>
  <c r="AD310"/>
  <c r="AB84"/>
  <c r="AB404"/>
  <c r="AH103"/>
  <c r="AD373"/>
  <c r="AB18"/>
  <c r="AJ276"/>
  <c r="AD368"/>
  <c r="AD292"/>
  <c r="AB183"/>
  <c r="AH275"/>
  <c r="AF506"/>
  <c r="AJ366"/>
  <c r="AD492"/>
  <c r="AH92"/>
  <c r="AH60"/>
  <c r="AB307"/>
  <c r="AF324"/>
  <c r="AH551"/>
  <c r="AB61"/>
  <c r="AF530"/>
  <c r="AD406"/>
  <c r="AF406"/>
  <c r="AD364"/>
  <c r="AH364"/>
  <c r="AD461"/>
  <c r="AF461"/>
  <c r="AB461"/>
  <c r="AF155"/>
  <c r="AH155"/>
  <c r="AH170"/>
  <c r="AJ170"/>
  <c r="AH492"/>
  <c r="AB117"/>
  <c r="AF92"/>
  <c r="AF60"/>
  <c r="AH307"/>
  <c r="AD324"/>
  <c r="AD61"/>
  <c r="AB530"/>
  <c r="AB409"/>
  <c r="AJ475"/>
  <c r="AD314"/>
  <c r="AH217"/>
  <c r="AD425"/>
  <c r="AB308"/>
  <c r="AB291"/>
  <c r="AH91"/>
  <c r="AB333"/>
  <c r="AH112"/>
  <c r="AJ294"/>
  <c r="AF232"/>
  <c r="AJ81"/>
  <c r="AF209"/>
  <c r="AJ337"/>
  <c r="AJ457"/>
  <c r="AB16"/>
  <c r="AH270"/>
  <c r="AH504"/>
  <c r="AF132"/>
  <c r="AF396"/>
  <c r="AH284"/>
  <c r="AB207"/>
  <c r="AH250"/>
  <c r="AH435"/>
  <c r="AB55"/>
  <c r="AD512"/>
  <c r="AF68"/>
  <c r="AB69"/>
  <c r="AD303"/>
  <c r="AB419"/>
  <c r="AF374"/>
  <c r="AJ189"/>
  <c r="AH5"/>
  <c r="AH238"/>
  <c r="AD370"/>
  <c r="AF529"/>
  <c r="AB325"/>
  <c r="AF63"/>
  <c r="AH161"/>
  <c r="AJ22"/>
  <c r="AF288"/>
  <c r="AH348"/>
  <c r="AH375"/>
  <c r="AF503"/>
  <c r="AD351"/>
  <c r="AB151"/>
  <c r="AF526"/>
  <c r="AJ255"/>
  <c r="AJ160"/>
  <c r="AB524"/>
  <c r="AF260"/>
  <c r="AB453"/>
  <c r="AH431"/>
  <c r="AH495"/>
  <c r="AH306"/>
  <c r="AF452"/>
  <c r="AH26"/>
  <c r="AF378"/>
  <c r="AJ230"/>
  <c r="AF304"/>
  <c r="AB430"/>
  <c r="AD494"/>
  <c r="AF428"/>
  <c r="AF4"/>
  <c r="AD44"/>
  <c r="AD444"/>
  <c r="AB76"/>
  <c r="AB486"/>
  <c r="AB316"/>
  <c r="AD421"/>
  <c r="AB487"/>
  <c r="AF231"/>
  <c r="AD29"/>
  <c r="AH221"/>
  <c r="AH64"/>
  <c r="AH87"/>
  <c r="AH409"/>
  <c r="AB475"/>
  <c r="AF314"/>
  <c r="AF217"/>
  <c r="AH425"/>
  <c r="AH308"/>
  <c r="AD291"/>
  <c r="AB91"/>
  <c r="AH333"/>
  <c r="AB112"/>
  <c r="AD294"/>
  <c r="AJ232"/>
  <c r="AF81"/>
  <c r="AJ209"/>
  <c r="AD337"/>
  <c r="AF457"/>
  <c r="AD16"/>
  <c r="AJ270"/>
  <c r="AD504"/>
  <c r="AH132"/>
  <c r="AD396"/>
  <c r="AB284"/>
  <c r="AF207"/>
  <c r="AD250"/>
  <c r="AF435"/>
  <c r="AF55"/>
  <c r="AB512"/>
  <c r="AB68"/>
  <c r="AH69"/>
  <c r="AJ303"/>
  <c r="AH419"/>
  <c r="AJ374"/>
  <c r="AH189"/>
  <c r="AF5"/>
  <c r="AB238"/>
  <c r="AB370"/>
  <c r="AB529"/>
  <c r="AH325"/>
  <c r="AJ514"/>
  <c r="AB302"/>
  <c r="AH550"/>
  <c r="AH31"/>
  <c r="AD413"/>
  <c r="AH178"/>
  <c r="AJ98"/>
  <c r="AH388"/>
  <c r="AH125"/>
  <c r="AH180"/>
  <c r="AH246"/>
  <c r="AJ279"/>
  <c r="AD439"/>
  <c r="AB267"/>
  <c r="AF298"/>
  <c r="AB38"/>
  <c r="AJ223"/>
  <c r="AH253"/>
  <c r="AH531"/>
  <c r="AH309"/>
  <c r="AJ460"/>
  <c r="AF280"/>
  <c r="AB421"/>
  <c r="AD295"/>
  <c r="AH501"/>
  <c r="AF395"/>
  <c r="AJ463"/>
  <c r="AH362"/>
  <c r="AB161"/>
  <c r="AB514"/>
  <c r="AD302"/>
  <c r="AD288"/>
  <c r="AD99"/>
  <c r="AH244"/>
  <c r="AF550"/>
  <c r="AD31"/>
  <c r="AB413"/>
  <c r="AH351"/>
  <c r="AJ178"/>
  <c r="AF98"/>
  <c r="AD388"/>
  <c r="AF125"/>
  <c r="AJ524"/>
  <c r="AJ180"/>
  <c r="AD246"/>
  <c r="AB431"/>
  <c r="AD279"/>
  <c r="AB439"/>
  <c r="AD452"/>
  <c r="AJ267"/>
  <c r="AH298"/>
  <c r="AJ38"/>
  <c r="AD430"/>
  <c r="AB223"/>
  <c r="AJ253"/>
  <c r="AD531"/>
  <c r="AH44"/>
  <c r="AB309"/>
  <c r="AH460"/>
  <c r="AF486"/>
  <c r="AD280"/>
  <c r="AH295"/>
  <c r="AB29"/>
  <c r="AD501"/>
  <c r="AH395"/>
  <c r="AJ64"/>
  <c r="AF463"/>
  <c r="AJ362"/>
  <c r="F27" i="12" l="1"/>
  <c r="F28"/>
  <c r="F26"/>
  <c r="F25"/>
  <c r="G22"/>
  <c r="G28" s="1"/>
  <c r="G21"/>
  <c r="G27" s="1"/>
  <c r="G20"/>
  <c r="G26" s="1"/>
  <c r="G12"/>
  <c r="G19"/>
  <c r="G25" s="1"/>
  <c r="G15"/>
  <c r="G16"/>
  <c r="G13"/>
  <c r="D13"/>
  <c r="B13"/>
  <c r="B19" s="1"/>
  <c r="D15"/>
  <c r="B15"/>
  <c r="B21" s="1"/>
  <c r="D16"/>
  <c r="D22" s="1"/>
  <c r="B16"/>
  <c r="B22" s="1"/>
  <c r="G14"/>
  <c r="D14"/>
  <c r="B14"/>
  <c r="B20" s="1"/>
  <c r="B12"/>
  <c r="D12"/>
  <c r="H16" i="7"/>
  <c r="F16"/>
  <c r="C2"/>
  <c r="N2"/>
  <c r="C11" i="8" s="1"/>
  <c r="M2" i="7"/>
  <c r="F2"/>
  <c r="G2"/>
  <c r="E2"/>
  <c r="D2"/>
  <c r="L2"/>
  <c r="C10" i="8" s="1"/>
  <c r="B2" i="7"/>
  <c r="K2"/>
  <c r="B10" i="8" s="1"/>
  <c r="J2" i="7"/>
  <c r="I2"/>
  <c r="C12" i="8" s="1"/>
  <c r="H2" i="7"/>
  <c r="J16"/>
  <c r="M12"/>
  <c r="H12"/>
  <c r="L12"/>
  <c r="G12"/>
  <c r="N12"/>
  <c r="K12"/>
  <c r="B12"/>
  <c r="I12"/>
  <c r="J12"/>
  <c r="E12"/>
  <c r="R12" s="1"/>
  <c r="D12"/>
  <c r="Q12" s="1"/>
  <c r="C12"/>
  <c r="F12"/>
  <c r="L16"/>
  <c r="K16"/>
  <c r="C16"/>
  <c r="N14"/>
  <c r="K14"/>
  <c r="F14"/>
  <c r="J14"/>
  <c r="E14"/>
  <c r="I14"/>
  <c r="L14"/>
  <c r="G14"/>
  <c r="H14"/>
  <c r="B14"/>
  <c r="M14"/>
  <c r="D14"/>
  <c r="C14"/>
  <c r="M15"/>
  <c r="G15"/>
  <c r="L15"/>
  <c r="F15"/>
  <c r="K15"/>
  <c r="E15"/>
  <c r="B15"/>
  <c r="J15"/>
  <c r="D15"/>
  <c r="I15"/>
  <c r="C15"/>
  <c r="H15"/>
  <c r="N15"/>
  <c r="I16"/>
  <c r="N16"/>
  <c r="I13"/>
  <c r="E13"/>
  <c r="N13"/>
  <c r="H13"/>
  <c r="D13"/>
  <c r="L13"/>
  <c r="C13"/>
  <c r="J13"/>
  <c r="F13"/>
  <c r="B13"/>
  <c r="M13"/>
  <c r="K13"/>
  <c r="G13"/>
  <c r="E16"/>
  <c r="D16"/>
  <c r="B16"/>
  <c r="M16"/>
  <c r="G16"/>
  <c r="B26" i="12" l="1"/>
  <c r="D28"/>
  <c r="E22"/>
  <c r="E28" s="1"/>
  <c r="D20"/>
  <c r="D21"/>
  <c r="D19"/>
  <c r="B28"/>
  <c r="B27"/>
  <c r="B25"/>
  <c r="C19"/>
  <c r="C25" s="1"/>
  <c r="C21"/>
  <c r="C27" s="1"/>
  <c r="C22"/>
  <c r="C28" s="1"/>
  <c r="C20"/>
  <c r="C26" s="1"/>
  <c r="C12"/>
  <c r="E12"/>
  <c r="E16"/>
  <c r="E13"/>
  <c r="E14"/>
  <c r="E15"/>
  <c r="C16"/>
  <c r="C14"/>
  <c r="C13"/>
  <c r="C15"/>
  <c r="P12" i="7"/>
  <c r="P13" s="1"/>
  <c r="R13"/>
  <c r="R14" s="1"/>
  <c r="R15" s="1"/>
  <c r="R16" s="1"/>
  <c r="Q13"/>
  <c r="B12" i="8"/>
  <c r="D12" s="1"/>
  <c r="E12" s="1"/>
  <c r="F12" s="1"/>
  <c r="D10"/>
  <c r="E10" s="1"/>
  <c r="F10" s="1"/>
  <c r="B11"/>
  <c r="D11" s="1"/>
  <c r="E11" s="1"/>
  <c r="F11" s="1"/>
  <c r="Q14" i="7" l="1"/>
  <c r="Q15" s="1"/>
  <c r="Q16" s="1"/>
  <c r="E21" i="12"/>
  <c r="E27" s="1"/>
  <c r="D27"/>
  <c r="E20"/>
  <c r="E26" s="1"/>
  <c r="D26"/>
  <c r="E19"/>
  <c r="E25" s="1"/>
  <c r="D25"/>
  <c r="R2" i="7"/>
  <c r="C18" i="8" s="1"/>
  <c r="P14" i="7"/>
  <c r="Q2" l="1"/>
  <c r="C17" i="8" s="1"/>
  <c r="P15" i="7"/>
  <c r="P16" l="1"/>
  <c r="P2" s="1"/>
  <c r="C16" i="8" s="1"/>
  <c r="D16" l="1"/>
  <c r="D18"/>
  <c r="D17"/>
</calcChain>
</file>

<file path=xl/sharedStrings.xml><?xml version="1.0" encoding="utf-8"?>
<sst xmlns="http://schemas.openxmlformats.org/spreadsheetml/2006/main" count="1741" uniqueCount="137">
  <si>
    <t>AGENCY</t>
  </si>
  <si>
    <t>YEAR_C</t>
  </si>
  <si>
    <t>QUARTER_C</t>
  </si>
  <si>
    <t>QUARTERS</t>
  </si>
  <si>
    <t>ADMISSIONS</t>
  </si>
  <si>
    <t>EXITS</t>
  </si>
  <si>
    <t>S_EXITS</t>
  </si>
  <si>
    <t>U_EXITS</t>
  </si>
  <si>
    <t>GRAD</t>
  </si>
  <si>
    <t>CUM_GRAD</t>
  </si>
  <si>
    <t>GRAD_T</t>
  </si>
  <si>
    <t>MSERVED</t>
  </si>
  <si>
    <t>CUM</t>
  </si>
  <si>
    <t>SERVED_T</t>
  </si>
  <si>
    <t>ACTIVE</t>
  </si>
  <si>
    <t>ADP</t>
  </si>
  <si>
    <t>Delinquency Drug Court</t>
  </si>
  <si>
    <t>January, February, March</t>
  </si>
  <si>
    <t>Fiscal Year Total</t>
  </si>
  <si>
    <t>October, November, December</t>
  </si>
  <si>
    <t>April, May, June</t>
  </si>
  <si>
    <t>July, August, September</t>
  </si>
  <si>
    <t>Track 1 - Drug Court</t>
  </si>
  <si>
    <t>Track 3 - Prescription</t>
  </si>
  <si>
    <t>Civil Drug Court - Assessment</t>
  </si>
  <si>
    <t>Civil Drug Court - Treatment</t>
  </si>
  <si>
    <t>Pre-Release - RESTORE</t>
  </si>
  <si>
    <t>Riviera Beach - RESTORE</t>
  </si>
  <si>
    <t>Goodwill - RESTORE</t>
  </si>
  <si>
    <t>Lord's Place - RESTORE</t>
  </si>
  <si>
    <t>Riviera Beach - COMMUNITY</t>
  </si>
  <si>
    <t>Goodwill - COMMUNITY</t>
  </si>
  <si>
    <t>Lord's Place - COMMUNITY</t>
  </si>
  <si>
    <t>Goodwill - JAIL</t>
  </si>
  <si>
    <t>Lord's Place - JAIL</t>
  </si>
  <si>
    <t>CODE</t>
  </si>
  <si>
    <t>YEAR</t>
  </si>
  <si>
    <t>META DATA</t>
  </si>
  <si>
    <t>QUARTER</t>
  </si>
  <si>
    <t>CRITERION</t>
  </si>
  <si>
    <t>QTOTAL</t>
  </si>
  <si>
    <t>C1</t>
  </si>
  <si>
    <t>C2</t>
  </si>
  <si>
    <t>C3</t>
  </si>
  <si>
    <t>C4</t>
  </si>
  <si>
    <t>CT</t>
  </si>
  <si>
    <t>QT_1</t>
  </si>
  <si>
    <t>QT_2</t>
  </si>
  <si>
    <t>QT_3</t>
  </si>
  <si>
    <t>QT_4</t>
  </si>
  <si>
    <t>COMPLETED</t>
  </si>
  <si>
    <t>NOT COMPLETED</t>
  </si>
  <si>
    <t>ACTIVE PARTICIPANTS</t>
  </si>
  <si>
    <t>COMPLETION RATE %</t>
  </si>
  <si>
    <t>COMPLETION RATE TARGET</t>
  </si>
  <si>
    <t>PARTICIPANTS SERVED</t>
  </si>
  <si>
    <t>PARTICIPANTS SERVED TARGETS</t>
  </si>
  <si>
    <t>AVERAGE DAILY POPULATION (ADP)</t>
  </si>
  <si>
    <t>Completion Rate</t>
  </si>
  <si>
    <t>Actual</t>
  </si>
  <si>
    <t>Target</t>
  </si>
  <si>
    <t>Actual %</t>
  </si>
  <si>
    <t>Difference</t>
  </si>
  <si>
    <t>Acutal_E %</t>
  </si>
  <si>
    <t>Average Daily Population</t>
  </si>
  <si>
    <t>QUARTERLY DIALS</t>
  </si>
  <si>
    <t>AVERAGE DAILY POPULATION (ADP)TARGET</t>
  </si>
  <si>
    <t>BTAF - Juvenile Reentry</t>
  </si>
  <si>
    <t>ADPT</t>
  </si>
  <si>
    <t>PREVIOUS_YEAR</t>
  </si>
  <si>
    <t>MEASURES</t>
  </si>
  <si>
    <t>COMPARISON YEAR</t>
  </si>
  <si>
    <t>TARGETS</t>
  </si>
  <si>
    <t>AVERAGE DAILY POPULATION (ADP) TARGET</t>
  </si>
  <si>
    <t>COMPLETION RATE TARGET %</t>
  </si>
  <si>
    <t>DATEQ</t>
  </si>
  <si>
    <t>Cumulative Participants Served</t>
  </si>
  <si>
    <t>NONE</t>
  </si>
  <si>
    <t>CUMULATIVE COMPLETION RATE %</t>
  </si>
  <si>
    <t>CUMULATIVE PARTICIPANTS SERVED</t>
  </si>
  <si>
    <t>column series</t>
  </si>
  <si>
    <t>Track 2 - Co-Occurring</t>
  </si>
  <si>
    <t>Not Completed</t>
  </si>
  <si>
    <t>Completed</t>
  </si>
  <si>
    <t>Total</t>
  </si>
  <si>
    <t>cumulative complete</t>
  </si>
  <si>
    <t>cumulative not completes</t>
  </si>
  <si>
    <t>Cumulate Exits</t>
  </si>
  <si>
    <t>ADD ONS</t>
  </si>
  <si>
    <t>Rate</t>
  </si>
  <si>
    <t>C_YEAR</t>
  </si>
  <si>
    <t>COHORT.COHORT</t>
  </si>
  <si>
    <t>TOTAL_EXITS</t>
  </si>
  <si>
    <t>DISP1</t>
  </si>
  <si>
    <t>DISP2</t>
  </si>
  <si>
    <t>N901</t>
  </si>
  <si>
    <t>N902</t>
  </si>
  <si>
    <t>SIXM1</t>
  </si>
  <si>
    <t>SIXM2</t>
  </si>
  <si>
    <t>Y11</t>
  </si>
  <si>
    <t>Y12</t>
  </si>
  <si>
    <t>Y31</t>
  </si>
  <si>
    <t>Y32</t>
  </si>
  <si>
    <t>N901_P</t>
  </si>
  <si>
    <t>N902_P</t>
  </si>
  <si>
    <t>SIXM1_P</t>
  </si>
  <si>
    <t>SIXM2_P</t>
  </si>
  <si>
    <t>Y11_P</t>
  </si>
  <si>
    <t>Y12_P</t>
  </si>
  <si>
    <t>Y31_P</t>
  </si>
  <si>
    <t>Y32_P</t>
  </si>
  <si>
    <t>REC_T</t>
  </si>
  <si>
    <t>N_AGENCY</t>
  </si>
  <si>
    <t>RECIDIVISM_N.COHORT</t>
  </si>
  <si>
    <t>October 1, 2010 to December 31, 2013</t>
  </si>
  <si>
    <t>January 1, 2011 to March 31, 2014</t>
  </si>
  <si>
    <t>April 1, 2011 to June 30, 2014</t>
  </si>
  <si>
    <t>July  1, 2011 to September 30, 2014</t>
  </si>
  <si>
    <t>GROUP</t>
  </si>
  <si>
    <t>RECIDIVISM TOTAL ALL PARTICIPANTS</t>
  </si>
  <si>
    <t>Total Exits</t>
  </si>
  <si>
    <t>90 Days</t>
  </si>
  <si>
    <t>Six Months</t>
  </si>
  <si>
    <t>1 Year</t>
  </si>
  <si>
    <t>3 Years</t>
  </si>
  <si>
    <t>Number</t>
  </si>
  <si>
    <t>Percent</t>
  </si>
  <si>
    <t>Three Year Target</t>
  </si>
  <si>
    <t>Recidivist</t>
  </si>
  <si>
    <t>Non-Recidivist</t>
  </si>
  <si>
    <t>Public Defender - Early Term</t>
  </si>
  <si>
    <t>Public Defender - Seal &amp; Expunge</t>
  </si>
  <si>
    <t>30-Sep-15</t>
  </si>
  <si>
    <t>October 1, 2011 to December 31, 2014</t>
  </si>
  <si>
    <t>January 1, 2012 to March 31, 2015</t>
  </si>
  <si>
    <t>April 1, 2012 to June 30, 2015</t>
  </si>
  <si>
    <t>July 1, 2012 to September 30, 2015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</si>
</sst>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%"/>
    <numFmt numFmtId="167" formatCode="dd\-mmm\-yy"/>
  </numFmts>
  <fonts count="19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</font>
    <font>
      <sz val="10"/>
      <name val="MS Sans Serif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14" fillId="0" borderId="0"/>
  </cellStyleXfs>
  <cellXfs count="125">
    <xf numFmtId="0" fontId="0" fillId="0" borderId="0" xfId="0"/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/>
    </xf>
    <xf numFmtId="0" fontId="5" fillId="0" borderId="7" xfId="1" applyFont="1" applyBorder="1"/>
    <xf numFmtId="0" fontId="5" fillId="0" borderId="0" xfId="1" applyFont="1" applyBorder="1"/>
    <xf numFmtId="0" fontId="5" fillId="0" borderId="8" xfId="1" applyFont="1" applyBorder="1"/>
    <xf numFmtId="0" fontId="1" fillId="0" borderId="7" xfId="1" applyBorder="1"/>
    <xf numFmtId="0" fontId="1" fillId="0" borderId="0" xfId="1" applyBorder="1"/>
    <xf numFmtId="0" fontId="1" fillId="0" borderId="8" xfId="1" applyBorder="1"/>
    <xf numFmtId="0" fontId="1" fillId="0" borderId="10" xfId="1" applyBorder="1"/>
    <xf numFmtId="0" fontId="1" fillId="0" borderId="11" xfId="1" applyBorder="1"/>
    <xf numFmtId="0" fontId="4" fillId="0" borderId="0" xfId="0" applyFont="1"/>
    <xf numFmtId="0" fontId="0" fillId="0" borderId="0" xfId="0" applyBorder="1"/>
    <xf numFmtId="165" fontId="0" fillId="0" borderId="0" xfId="0" applyNumberFormat="1"/>
    <xf numFmtId="0" fontId="0" fillId="3" borderId="0" xfId="0" applyFill="1"/>
    <xf numFmtId="0" fontId="2" fillId="2" borderId="1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Fill="1" applyBorder="1"/>
    <xf numFmtId="0" fontId="0" fillId="0" borderId="0" xfId="0" applyFill="1"/>
    <xf numFmtId="0" fontId="9" fillId="0" borderId="0" xfId="0" applyFont="1" applyFill="1" applyBorder="1" applyAlignment="1">
      <alignment horizontal="left"/>
    </xf>
    <xf numFmtId="166" fontId="0" fillId="0" borderId="0" xfId="2" applyNumberFormat="1" applyFont="1" applyBorder="1"/>
    <xf numFmtId="166" fontId="7" fillId="0" borderId="0" xfId="2" applyNumberFormat="1" applyFont="1" applyBorder="1"/>
    <xf numFmtId="166" fontId="0" fillId="0" borderId="0" xfId="2" applyNumberFormat="1" applyFont="1"/>
    <xf numFmtId="0" fontId="10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165" fontId="0" fillId="0" borderId="0" xfId="0" applyNumberFormat="1" applyFont="1"/>
    <xf numFmtId="165" fontId="0" fillId="0" borderId="0" xfId="0" applyNumberFormat="1" applyFont="1" applyFill="1" applyBorder="1"/>
    <xf numFmtId="166" fontId="11" fillId="0" borderId="0" xfId="2" applyNumberFormat="1" applyFont="1"/>
    <xf numFmtId="166" fontId="12" fillId="0" borderId="0" xfId="2" applyNumberFormat="1" applyFont="1"/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3" borderId="0" xfId="1" applyFont="1" applyFill="1" applyBorder="1"/>
    <xf numFmtId="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/>
    <xf numFmtId="3" fontId="4" fillId="3" borderId="0" xfId="0" applyNumberFormat="1" applyFont="1" applyFill="1"/>
    <xf numFmtId="164" fontId="4" fillId="3" borderId="0" xfId="0" applyNumberFormat="1" applyFont="1" applyFill="1"/>
    <xf numFmtId="0" fontId="3" fillId="0" borderId="0" xfId="1" applyFont="1" applyFill="1" applyBorder="1" applyAlignment="1">
      <alignment horizontal="left" vertical="center" wrapText="1"/>
    </xf>
    <xf numFmtId="164" fontId="0" fillId="0" borderId="0" xfId="0" applyNumberFormat="1"/>
    <xf numFmtId="164" fontId="4" fillId="0" borderId="0" xfId="0" applyNumberFormat="1" applyFont="1"/>
    <xf numFmtId="0" fontId="8" fillId="0" borderId="0" xfId="0" applyFont="1" applyBorder="1" applyAlignment="1">
      <alignment horizontal="left" indent="10"/>
    </xf>
    <xf numFmtId="0" fontId="8" fillId="0" borderId="0" xfId="0" applyFont="1" applyBorder="1" applyAlignment="1">
      <alignment horizontal="left" indent="17"/>
    </xf>
    <xf numFmtId="0" fontId="8" fillId="0" borderId="0" xfId="0" applyFont="1" applyBorder="1" applyAlignment="1">
      <alignment horizontal="left" indent="7"/>
    </xf>
    <xf numFmtId="0" fontId="2" fillId="2" borderId="12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8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left" indent="8"/>
    </xf>
    <xf numFmtId="0" fontId="8" fillId="0" borderId="0" xfId="0" applyFont="1" applyBorder="1" applyAlignment="1">
      <alignment horizontal="left" indent="16"/>
    </xf>
    <xf numFmtId="0" fontId="15" fillId="4" borderId="0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16" fillId="3" borderId="0" xfId="0" applyFont="1" applyFill="1"/>
    <xf numFmtId="0" fontId="16" fillId="0" borderId="0" xfId="0" applyFont="1" applyBorder="1"/>
    <xf numFmtId="0" fontId="4" fillId="0" borderId="0" xfId="0" applyFont="1" applyFill="1" applyBorder="1"/>
    <xf numFmtId="0" fontId="2" fillId="2" borderId="13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5" borderId="8" xfId="0" applyNumberFormat="1" applyFill="1" applyBorder="1"/>
    <xf numFmtId="0" fontId="2" fillId="2" borderId="0" xfId="1" applyFont="1" applyFill="1" applyBorder="1" applyAlignment="1">
      <alignment horizontal="center" vertical="center" wrapText="1"/>
    </xf>
    <xf numFmtId="3" fontId="0" fillId="5" borderId="0" xfId="0" applyNumberFormat="1" applyFill="1" applyBorder="1"/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0" fillId="5" borderId="7" xfId="0" applyNumberFormat="1" applyFill="1" applyBorder="1"/>
    <xf numFmtId="0" fontId="0" fillId="3" borderId="4" xfId="0" applyFill="1" applyBorder="1" applyAlignment="1"/>
    <xf numFmtId="0" fontId="0" fillId="3" borderId="5" xfId="0" applyFill="1" applyBorder="1" applyAlignment="1"/>
    <xf numFmtId="0" fontId="0" fillId="3" borderId="6" xfId="0" applyFill="1" applyBorder="1" applyAlignment="1"/>
    <xf numFmtId="0" fontId="2" fillId="0" borderId="7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ont="1" applyFill="1"/>
    <xf numFmtId="0" fontId="2" fillId="0" borderId="1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7" fontId="0" fillId="0" borderId="0" xfId="0" applyNumberFormat="1"/>
    <xf numFmtId="0" fontId="15" fillId="4" borderId="0" xfId="0" applyFont="1" applyFill="1"/>
    <xf numFmtId="0" fontId="17" fillId="0" borderId="0" xfId="0" applyFont="1" applyAlignment="1">
      <alignment horizontal="left" indent="7"/>
    </xf>
    <xf numFmtId="0" fontId="17" fillId="0" borderId="0" xfId="0" applyFont="1" applyAlignment="1">
      <alignment horizontal="left" indent="6"/>
    </xf>
    <xf numFmtId="0" fontId="15" fillId="4" borderId="0" xfId="0" applyFont="1" applyFill="1" applyAlignment="1">
      <alignment horizontal="right"/>
    </xf>
    <xf numFmtId="166" fontId="0" fillId="3" borderId="0" xfId="2" applyNumberFormat="1" applyFont="1" applyFill="1"/>
    <xf numFmtId="166" fontId="0" fillId="0" borderId="0" xfId="0" applyNumberFormat="1"/>
    <xf numFmtId="166" fontId="4" fillId="3" borderId="0" xfId="2" applyNumberFormat="1" applyFont="1" applyFill="1"/>
    <xf numFmtId="166" fontId="0" fillId="3" borderId="0" xfId="0" applyNumberFormat="1" applyFill="1"/>
    <xf numFmtId="0" fontId="17" fillId="0" borderId="0" xfId="0" applyFont="1" applyFill="1" applyAlignment="1">
      <alignment horizontal="left" indent="5"/>
    </xf>
    <xf numFmtId="0" fontId="13" fillId="0" borderId="2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 applyProtection="1">
      <alignment horizontal="right" vertical="center" wrapText="1"/>
    </xf>
    <xf numFmtId="4" fontId="13" fillId="0" borderId="2" xfId="0" applyNumberFormat="1" applyFont="1" applyFill="1" applyBorder="1" applyAlignment="1" applyProtection="1">
      <alignment horizontal="right" vertical="center" wrapText="1"/>
    </xf>
    <xf numFmtId="3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7" fontId="13" fillId="0" borderId="2" xfId="0" applyNumberFormat="1" applyFont="1" applyFill="1" applyBorder="1" applyAlignment="1" applyProtection="1">
      <alignment horizontal="right" vertical="center" wrapText="1"/>
    </xf>
    <xf numFmtId="2" fontId="13" fillId="0" borderId="2" xfId="0" applyNumberFormat="1" applyFont="1" applyFill="1" applyBorder="1" applyAlignment="1" applyProtection="1">
      <alignment horizontal="right" vertical="center" wrapText="1"/>
    </xf>
    <xf numFmtId="0" fontId="14" fillId="0" borderId="0" xfId="3"/>
    <xf numFmtId="0" fontId="13" fillId="0" borderId="2" xfId="3" applyFont="1" applyFill="1" applyBorder="1" applyAlignment="1" applyProtection="1">
      <alignment vertical="center" wrapText="1"/>
    </xf>
    <xf numFmtId="4" fontId="13" fillId="0" borderId="2" xfId="3" applyNumberFormat="1" applyFont="1" applyFill="1" applyBorder="1" applyAlignment="1" applyProtection="1">
      <alignment horizontal="right" vertical="center" wrapText="1"/>
    </xf>
    <xf numFmtId="2" fontId="13" fillId="0" borderId="2" xfId="3" applyNumberFormat="1" applyFont="1" applyFill="1" applyBorder="1" applyAlignment="1" applyProtection="1">
      <alignment horizontal="right" vertical="center" wrapText="1"/>
    </xf>
    <xf numFmtId="3" fontId="13" fillId="0" borderId="2" xfId="3" applyNumberFormat="1" applyFont="1" applyFill="1" applyBorder="1" applyAlignment="1" applyProtection="1">
      <alignment horizontal="right" vertical="center" wrapText="1"/>
    </xf>
    <xf numFmtId="164" fontId="13" fillId="0" borderId="2" xfId="3" applyNumberFormat="1" applyFont="1" applyFill="1" applyBorder="1" applyAlignment="1" applyProtection="1">
      <alignment horizontal="right" vertical="center" wrapText="1"/>
    </xf>
    <xf numFmtId="0" fontId="13" fillId="0" borderId="2" xfId="3" applyFont="1" applyFill="1" applyBorder="1" applyAlignment="1" applyProtection="1">
      <alignment horizontal="right" vertical="center" wrapText="1"/>
    </xf>
    <xf numFmtId="167" fontId="13" fillId="0" borderId="2" xfId="3" applyNumberFormat="1" applyFont="1" applyFill="1" applyBorder="1" applyAlignment="1" applyProtection="1">
      <alignment horizontal="right" vertical="center" wrapText="1"/>
    </xf>
    <xf numFmtId="0" fontId="14" fillId="0" borderId="0" xfId="3"/>
    <xf numFmtId="0" fontId="13" fillId="0" borderId="2" xfId="3" applyFont="1" applyFill="1" applyBorder="1" applyAlignment="1" applyProtection="1">
      <alignment vertical="center" wrapText="1"/>
    </xf>
    <xf numFmtId="0" fontId="13" fillId="0" borderId="2" xfId="3" applyFont="1" applyFill="1" applyBorder="1" applyAlignment="1" applyProtection="1">
      <alignment horizontal="right" vertical="center" wrapText="1"/>
    </xf>
    <xf numFmtId="4" fontId="13" fillId="0" borderId="2" xfId="3" applyNumberFormat="1" applyFont="1" applyFill="1" applyBorder="1" applyAlignment="1" applyProtection="1">
      <alignment horizontal="right" vertical="center" wrapText="1"/>
    </xf>
    <xf numFmtId="3" fontId="13" fillId="0" borderId="2" xfId="3" applyNumberFormat="1" applyFont="1" applyFill="1" applyBorder="1" applyAlignment="1" applyProtection="1">
      <alignment horizontal="right" vertical="center" wrapText="1"/>
    </xf>
    <xf numFmtId="164" fontId="13" fillId="0" borderId="2" xfId="3" applyNumberFormat="1" applyFont="1" applyFill="1" applyBorder="1" applyAlignment="1" applyProtection="1">
      <alignment horizontal="right" vertical="center" wrapText="1"/>
    </xf>
    <xf numFmtId="167" fontId="13" fillId="0" borderId="2" xfId="3" applyNumberFormat="1" applyFont="1" applyFill="1" applyBorder="1" applyAlignment="1" applyProtection="1">
      <alignment horizontal="right" vertical="center" wrapText="1"/>
    </xf>
    <xf numFmtId="0" fontId="13" fillId="0" borderId="2" xfId="1" applyFont="1" applyFill="1" applyBorder="1" applyAlignment="1" applyProtection="1">
      <alignment vertical="center" wrapText="1"/>
    </xf>
    <xf numFmtId="0" fontId="13" fillId="0" borderId="2" xfId="1" applyFont="1" applyFill="1" applyBorder="1" applyAlignment="1" applyProtection="1">
      <alignment horizontal="right" vertical="center" wrapText="1"/>
    </xf>
    <xf numFmtId="4" fontId="13" fillId="0" borderId="2" xfId="1" applyNumberFormat="1" applyFont="1" applyFill="1" applyBorder="1" applyAlignment="1" applyProtection="1">
      <alignment horizontal="right" vertical="center" wrapText="1"/>
    </xf>
    <xf numFmtId="3" fontId="13" fillId="0" borderId="2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7" fontId="13" fillId="0" borderId="2" xfId="1" applyNumberFormat="1" applyFont="1" applyFill="1" applyBorder="1" applyAlignment="1" applyProtection="1">
      <alignment horizontal="right" vertical="center" wrapText="1"/>
    </xf>
    <xf numFmtId="0" fontId="1" fillId="0" borderId="0" xfId="1" applyFont="1" applyBorder="1"/>
    <xf numFmtId="0" fontId="18" fillId="0" borderId="0" xfId="3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m\-yy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Cumulative Participants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Served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</c:title>
    <c:plotArea>
      <c:layout>
        <c:manualLayout>
          <c:layoutTarget val="inner"/>
          <c:xMode val="edge"/>
          <c:yMode val="edge"/>
          <c:x val="0.13433531804958437"/>
          <c:y val="0.21448440487171064"/>
          <c:w val="0.5744811370027717"/>
          <c:h val="0.71699344626530626"/>
        </c:manualLayout>
      </c:layout>
      <c:barChart>
        <c:barDir val="col"/>
        <c:grouping val="clustered"/>
        <c:ser>
          <c:idx val="0"/>
          <c:order val="0"/>
          <c:tx>
            <c:strRef>
              <c:f>DIALS!$B$9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DIALS!$A$10</c:f>
              <c:strCache>
                <c:ptCount val="1"/>
                <c:pt idx="0">
                  <c:v>Cumulative Participants Served</c:v>
                </c:pt>
              </c:strCache>
            </c:strRef>
          </c:cat>
          <c:val>
            <c:numRef>
              <c:f>DIALS!$B$10</c:f>
              <c:numCache>
                <c:formatCode>General</c:formatCode>
                <c:ptCount val="1"/>
                <c:pt idx="0">
                  <c:v>325</c:v>
                </c:pt>
              </c:numCache>
            </c:numRef>
          </c:val>
        </c:ser>
        <c:ser>
          <c:idx val="1"/>
          <c:order val="1"/>
          <c:tx>
            <c:strRef>
              <c:f>DIALS!$C$9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cat>
            <c:strRef>
              <c:f>DIALS!$A$10</c:f>
              <c:strCache>
                <c:ptCount val="1"/>
                <c:pt idx="0">
                  <c:v>Cumulative Participants Served</c:v>
                </c:pt>
              </c:strCache>
            </c:strRef>
          </c:cat>
          <c:val>
            <c:numRef>
              <c:f>DIALS!$C$10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</c:ser>
        <c:dLbls>
          <c:showVal val="1"/>
        </c:dLbls>
        <c:axId val="66652032"/>
        <c:axId val="66650496"/>
      </c:barChart>
      <c:valAx>
        <c:axId val="66650496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652032"/>
        <c:crosses val="autoZero"/>
        <c:crossBetween val="between"/>
      </c:valAx>
      <c:catAx>
        <c:axId val="66652032"/>
        <c:scaling>
          <c:orientation val="minMax"/>
        </c:scaling>
        <c:delete val="1"/>
        <c:axPos val="b"/>
        <c:majorTickMark val="none"/>
        <c:tickLblPos val="none"/>
        <c:crossAx val="66650496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76951176799506749"/>
          <c:y val="0.62801505327643192"/>
          <c:w val="0.18713443704585234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3 Year Recidivism Rate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433531804958437"/>
          <c:y val="0.21448440487171097"/>
          <c:w val="0.5744811370027717"/>
          <c:h val="0.71699344626530714"/>
        </c:manualLayout>
      </c:layout>
      <c:barChart>
        <c:barDir val="col"/>
        <c:grouping val="clustered"/>
        <c:ser>
          <c:idx val="0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R_COMPUTATIONS!$A$22</c:f>
              <c:strCache>
                <c:ptCount val="1"/>
                <c:pt idx="0">
                  <c:v>3 Years</c:v>
                </c:pt>
              </c:strCache>
            </c:strRef>
          </c:cat>
          <c:val>
            <c:numRef>
              <c:f>R_COMPUTATIONS!$E$22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R_COMPUTATIONS!$A$22</c:f>
              <c:strCache>
                <c:ptCount val="1"/>
                <c:pt idx="0">
                  <c:v>3 Years</c:v>
                </c:pt>
              </c:strCache>
            </c:strRef>
          </c:cat>
          <c:val>
            <c:numRef>
              <c:f>R_COMPUTATIONS!$D$22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Val val="1"/>
        </c:dLbls>
        <c:axId val="101214848"/>
        <c:axId val="101212160"/>
      </c:barChart>
      <c:valAx>
        <c:axId val="101212160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1214848"/>
        <c:crosses val="autoZero"/>
        <c:crossBetween val="between"/>
      </c:valAx>
      <c:catAx>
        <c:axId val="101214848"/>
        <c:scaling>
          <c:orientation val="minMax"/>
        </c:scaling>
        <c:delete val="1"/>
        <c:axPos val="b"/>
        <c:majorTickMark val="none"/>
        <c:tickLblPos val="none"/>
        <c:crossAx val="101212160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4411181860644229"/>
          <c:y val="0.66148804621179824"/>
          <c:w val="0.31253434443345435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Six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Month Recidivism Rate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3531804958437"/>
          <c:y val="0.21448440487171086"/>
          <c:w val="0.5744811370027717"/>
          <c:h val="0.71699344626530692"/>
        </c:manualLayout>
      </c:layout>
      <c:barChart>
        <c:barDir val="col"/>
        <c:grouping val="clustered"/>
        <c:ser>
          <c:idx val="1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R_COMPUTATIONS!$A$20</c:f>
              <c:strCache>
                <c:ptCount val="1"/>
                <c:pt idx="0">
                  <c:v>Six Months</c:v>
                </c:pt>
              </c:strCache>
            </c:strRef>
          </c:cat>
          <c:val>
            <c:numRef>
              <c:f>R_COMPUTATIONS!$G$20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</c:ser>
        <c:ser>
          <c:idx val="0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R_COMPUTATIONS!$A$20</c:f>
              <c:strCache>
                <c:ptCount val="1"/>
                <c:pt idx="0">
                  <c:v>Six Months</c:v>
                </c:pt>
              </c:strCache>
            </c:strRef>
          </c:cat>
          <c:val>
            <c:numRef>
              <c:f>R_COMPUTATIONS!$F$20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showVal val="1"/>
        </c:dLbls>
        <c:axId val="101259520"/>
        <c:axId val="101257984"/>
      </c:barChart>
      <c:valAx>
        <c:axId val="101257984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1259520"/>
        <c:crosses val="autoZero"/>
        <c:crossBetween val="between"/>
      </c:valAx>
      <c:catAx>
        <c:axId val="101259520"/>
        <c:scaling>
          <c:orientation val="minMax"/>
        </c:scaling>
        <c:delete val="1"/>
        <c:axPos val="b"/>
        <c:majorTickMark val="none"/>
        <c:tickLblPos val="none"/>
        <c:crossAx val="101257984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6238063960948257"/>
          <c:y val="0.70402059984572807"/>
          <c:w val="0.32830693408368306"/>
          <c:h val="0.1805662688869738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" l="0.70000000000000062" r="0.70000000000000062" t="0.750000000000003" header="0.30000000000000032" footer="0.30000000000000032"/>
    <c:pageSetup orientation="landscape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1 Year Reicidivism Rate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3531804958437"/>
          <c:y val="0.21448440487171097"/>
          <c:w val="0.5744811370027717"/>
          <c:h val="0.71699344626530714"/>
        </c:manualLayout>
      </c:layout>
      <c:barChart>
        <c:barDir val="col"/>
        <c:grouping val="clustered"/>
        <c:ser>
          <c:idx val="1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cat>
            <c:strRef>
              <c:f>R_COMPUTATIONS!$A$21</c:f>
              <c:strCache>
                <c:ptCount val="1"/>
                <c:pt idx="0">
                  <c:v>1 Year</c:v>
                </c:pt>
              </c:strCache>
            </c:strRef>
          </c:cat>
          <c:val>
            <c:numRef>
              <c:f>R_COMPUTATIONS!$G$21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0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R_COMPUTATIONS!$A$21</c:f>
              <c:strCache>
                <c:ptCount val="1"/>
                <c:pt idx="0">
                  <c:v>1 Year</c:v>
                </c:pt>
              </c:strCache>
            </c:strRef>
          </c:cat>
          <c:val>
            <c:numRef>
              <c:f>R_COMPUTATIONS!$F$21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Val val="1"/>
        </c:dLbls>
        <c:axId val="101323904"/>
        <c:axId val="101285248"/>
      </c:barChart>
      <c:valAx>
        <c:axId val="101285248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1323904"/>
        <c:crosses val="autoZero"/>
        <c:crossBetween val="between"/>
      </c:valAx>
      <c:catAx>
        <c:axId val="101323904"/>
        <c:scaling>
          <c:orientation val="minMax"/>
        </c:scaling>
        <c:delete val="1"/>
        <c:axPos val="b"/>
        <c:majorTickMark val="none"/>
        <c:tickLblPos val="none"/>
        <c:crossAx val="101285248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4194187426792748"/>
          <c:y val="0.68086740521049793"/>
          <c:w val="0.34243704268545666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3 Year Recidivism Rate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433531804958437"/>
          <c:y val="0.21448440487171108"/>
          <c:w val="0.5744811370027717"/>
          <c:h val="0.71699344626530737"/>
        </c:manualLayout>
      </c:layout>
      <c:barChart>
        <c:barDir val="col"/>
        <c:grouping val="clustered"/>
        <c:ser>
          <c:idx val="0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R_COMPUTATIONS!$A$22</c:f>
              <c:strCache>
                <c:ptCount val="1"/>
                <c:pt idx="0">
                  <c:v>3 Years</c:v>
                </c:pt>
              </c:strCache>
            </c:strRef>
          </c:cat>
          <c:val>
            <c:numRef>
              <c:f>R_COMPUTATIONS!$G$22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1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R_COMPUTATIONS!$A$22</c:f>
              <c:strCache>
                <c:ptCount val="1"/>
                <c:pt idx="0">
                  <c:v>3 Years</c:v>
                </c:pt>
              </c:strCache>
            </c:strRef>
          </c:cat>
          <c:val>
            <c:numRef>
              <c:f>R_COMPUTATIONS!$F$22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Val val="1"/>
        </c:dLbls>
        <c:axId val="101384192"/>
        <c:axId val="101353728"/>
      </c:barChart>
      <c:valAx>
        <c:axId val="101353728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1384192"/>
        <c:crosses val="autoZero"/>
        <c:crossBetween val="between"/>
      </c:valAx>
      <c:catAx>
        <c:axId val="101384192"/>
        <c:scaling>
          <c:orientation val="minMax"/>
        </c:scaling>
        <c:delete val="1"/>
        <c:axPos val="b"/>
        <c:majorTickMark val="none"/>
        <c:tickLblPos val="none"/>
        <c:crossAx val="101353728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6592053384987659"/>
          <c:y val="0.70611845067483892"/>
          <c:w val="0.31127287406030485"/>
          <c:h val="0.228785732327392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44" l="0.70000000000000062" r="0.70000000000000062" t="0.75000000000000344" header="0.30000000000000032" footer="0.30000000000000032"/>
    <c:pageSetup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Six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Month Recidivism Rate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</c:title>
    <c:plotArea>
      <c:layout>
        <c:manualLayout>
          <c:layoutTarget val="inner"/>
          <c:xMode val="edge"/>
          <c:yMode val="edge"/>
          <c:x val="0.13433531804958437"/>
          <c:y val="0.21448440487171097"/>
          <c:w val="0.5744811370027717"/>
          <c:h val="0.71699344626530714"/>
        </c:manualLayout>
      </c:layout>
      <c:barChart>
        <c:barDir val="col"/>
        <c:grouping val="clustered"/>
        <c:ser>
          <c:idx val="1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R_COMPUTATIONS!$A$20</c:f>
              <c:strCache>
                <c:ptCount val="1"/>
                <c:pt idx="0">
                  <c:v>Six Months</c:v>
                </c:pt>
              </c:strCache>
            </c:strRef>
          </c:cat>
          <c:val>
            <c:numRef>
              <c:f>R_COMPUTATIONS!$C$20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ser>
          <c:idx val="0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R_COMPUTATIONS!$A$20</c:f>
              <c:strCache>
                <c:ptCount val="1"/>
                <c:pt idx="0">
                  <c:v>Six Months</c:v>
                </c:pt>
              </c:strCache>
            </c:strRef>
          </c:cat>
          <c:val>
            <c:numRef>
              <c:f>R_COMPUTATIONS!$B$20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showVal val="1"/>
        </c:dLbls>
        <c:axId val="102075392"/>
        <c:axId val="102073856"/>
      </c:barChart>
      <c:valAx>
        <c:axId val="102073856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2075392"/>
        <c:crosses val="autoZero"/>
        <c:crossBetween val="between"/>
      </c:valAx>
      <c:catAx>
        <c:axId val="102075392"/>
        <c:scaling>
          <c:orientation val="minMax"/>
        </c:scaling>
        <c:delete val="1"/>
        <c:axPos val="b"/>
        <c:majorTickMark val="none"/>
        <c:tickLblPos val="none"/>
        <c:crossAx val="102073856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6238063960948312"/>
          <c:y val="0.70402059984572807"/>
          <c:w val="0.32830693408368328"/>
          <c:h val="0.18056626888697391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 horizontalDpi="300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1 Year Reicidivism Rate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</c:title>
    <c:plotArea>
      <c:layout>
        <c:manualLayout>
          <c:layoutTarget val="inner"/>
          <c:xMode val="edge"/>
          <c:yMode val="edge"/>
          <c:x val="0.13433531804958437"/>
          <c:y val="0.21448440487171108"/>
          <c:w val="0.5744811370027717"/>
          <c:h val="0.71699344626530737"/>
        </c:manualLayout>
      </c:layout>
      <c:barChart>
        <c:barDir val="col"/>
        <c:grouping val="clustered"/>
        <c:ser>
          <c:idx val="1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cat>
            <c:strRef>
              <c:f>R_COMPUTATIONS!$A$21</c:f>
              <c:strCache>
                <c:ptCount val="1"/>
                <c:pt idx="0">
                  <c:v>1 Year</c:v>
                </c:pt>
              </c:strCache>
            </c:strRef>
          </c:cat>
          <c:val>
            <c:numRef>
              <c:f>R_COMPUTATIONS!$C$21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</c:ser>
        <c:ser>
          <c:idx val="0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R_COMPUTATIONS!$A$21</c:f>
              <c:strCache>
                <c:ptCount val="1"/>
                <c:pt idx="0">
                  <c:v>1 Year</c:v>
                </c:pt>
              </c:strCache>
            </c:strRef>
          </c:cat>
          <c:val>
            <c:numRef>
              <c:f>R_COMPUTATIONS!$B$21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dLbls>
          <c:showVal val="1"/>
        </c:dLbls>
        <c:axId val="102135680"/>
        <c:axId val="102134144"/>
      </c:barChart>
      <c:valAx>
        <c:axId val="102134144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2135680"/>
        <c:crosses val="autoZero"/>
        <c:crossBetween val="between"/>
      </c:valAx>
      <c:catAx>
        <c:axId val="102135680"/>
        <c:scaling>
          <c:orientation val="minMax"/>
        </c:scaling>
        <c:delete val="1"/>
        <c:axPos val="b"/>
        <c:majorTickMark val="none"/>
        <c:tickLblPos val="none"/>
        <c:crossAx val="102134144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4194187426792781"/>
          <c:y val="0.68086740521049793"/>
          <c:w val="0.34243704268545666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44" l="0.70000000000000062" r="0.70000000000000062" t="0.75000000000000344" header="0.30000000000000032" footer="0.30000000000000032"/>
    <c:pageSetup orientation="landscape" horizontalDpi="300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3 Year Recidivism Rate</a:t>
            </a:r>
          </a:p>
        </c:rich>
      </c:tx>
    </c:title>
    <c:plotArea>
      <c:layout>
        <c:manualLayout>
          <c:layoutTarget val="inner"/>
          <c:xMode val="edge"/>
          <c:yMode val="edge"/>
          <c:x val="0.13433531804958437"/>
          <c:y val="0.21448440487171119"/>
          <c:w val="0.5744811370027717"/>
          <c:h val="0.71699344626530781"/>
        </c:manualLayout>
      </c:layout>
      <c:barChart>
        <c:barDir val="col"/>
        <c:grouping val="clustered"/>
        <c:ser>
          <c:idx val="0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R_COMPUTATIONS!$A$22</c:f>
              <c:strCache>
                <c:ptCount val="1"/>
                <c:pt idx="0">
                  <c:v>3 Years</c:v>
                </c:pt>
              </c:strCache>
            </c:strRef>
          </c:cat>
          <c:val>
            <c:numRef>
              <c:f>R_COMPUTATIONS!$C$22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</c:ser>
        <c:ser>
          <c:idx val="1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R_COMPUTATIONS!$A$22</c:f>
              <c:strCache>
                <c:ptCount val="1"/>
                <c:pt idx="0">
                  <c:v>3 Years</c:v>
                </c:pt>
              </c:strCache>
            </c:strRef>
          </c:cat>
          <c:val>
            <c:numRef>
              <c:f>R_COMPUTATIONS!$B$22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showVal val="1"/>
        </c:dLbls>
        <c:axId val="102441728"/>
        <c:axId val="102165504"/>
      </c:barChart>
      <c:valAx>
        <c:axId val="102165504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2441728"/>
        <c:crosses val="autoZero"/>
        <c:crossBetween val="between"/>
      </c:valAx>
      <c:catAx>
        <c:axId val="102441728"/>
        <c:scaling>
          <c:orientation val="minMax"/>
        </c:scaling>
        <c:delete val="1"/>
        <c:axPos val="b"/>
        <c:majorTickMark val="none"/>
        <c:tickLblPos val="none"/>
        <c:crossAx val="102165504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6606990865367266"/>
          <c:y val="0.68404390205595667"/>
          <c:w val="0.31126455412158061"/>
          <c:h val="0.2232068724240983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66" l="0.70000000000000062" r="0.70000000000000062" t="0.75000000000000366" header="0.30000000000000032" footer="0.30000000000000032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plotArea>
      <c:layout>
        <c:manualLayout>
          <c:layoutTarget val="inner"/>
          <c:xMode val="edge"/>
          <c:yMode val="edge"/>
          <c:x val="0.11088466796806996"/>
          <c:y val="0.20431851983125884"/>
          <c:w val="0.77663195439665555"/>
          <c:h val="0.7282941621582536"/>
        </c:manualLayout>
      </c:layout>
      <c:doughnutChart>
        <c:varyColors val="1"/>
        <c:ser>
          <c:idx val="0"/>
          <c:order val="0"/>
          <c:tx>
            <c:strRef>
              <c:f>DIALS!$C$9</c:f>
              <c:strCache>
                <c:ptCount val="1"/>
                <c:pt idx="0">
                  <c:v>Target</c:v>
                </c:pt>
              </c:strCache>
            </c:strRef>
          </c:tx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lin ang="2700000" scaled="0"/>
            </a:gradFill>
            <a:ln>
              <a:noFill/>
            </a:ln>
          </c:spPr>
          <c:val>
            <c:numRef>
              <c:f>DIALS!$C$11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ser>
          <c:idx val="1"/>
          <c:order val="1"/>
          <c:tx>
            <c:strRef>
              <c:f>DIALS!$A$11</c:f>
              <c:strCache>
                <c:ptCount val="1"/>
                <c:pt idx="0">
                  <c:v>Average Daily Population</c:v>
                </c:pt>
              </c:strCache>
            </c:strRef>
          </c:tx>
          <c:dPt>
            <c:idx val="1"/>
            <c:spPr>
              <a:noFill/>
            </c:spPr>
          </c:dPt>
          <c:val>
            <c:numRef>
              <c:f>DIALS!$E$11:$F$11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firstSliceAng val="0"/>
        <c:holeSize val="50"/>
      </c:doughnutChart>
    </c:plotArea>
    <c:plotVisOnly val="1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278" l="0.70000000000000062" r="0.70000000000000062" t="0.75000000000000278" header="0.30000000000000032" footer="0.30000000000000032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plotArea>
      <c:layout>
        <c:manualLayout>
          <c:layoutTarget val="inner"/>
          <c:xMode val="edge"/>
          <c:yMode val="edge"/>
          <c:x val="0.11088466796806996"/>
          <c:y val="0.20431851983125884"/>
          <c:w val="0.77663195439665555"/>
          <c:h val="0.7282941621582536"/>
        </c:manualLayout>
      </c:layout>
      <c:doughnutChart>
        <c:varyColors val="1"/>
        <c:ser>
          <c:idx val="0"/>
          <c:order val="0"/>
          <c:tx>
            <c:strRef>
              <c:f>DIALS!$C$9</c:f>
              <c:strCache>
                <c:ptCount val="1"/>
                <c:pt idx="0">
                  <c:v>Target</c:v>
                </c:pt>
              </c:strCache>
            </c:strRef>
          </c:tx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lin ang="2700000" scaled="0"/>
            </a:gradFill>
            <a:ln>
              <a:noFill/>
            </a:ln>
          </c:spPr>
          <c:val>
            <c:numRef>
              <c:f>DIALS!$C$12</c:f>
              <c:numCache>
                <c:formatCode>0.0%</c:formatCode>
                <c:ptCount val="1"/>
                <c:pt idx="0">
                  <c:v>0.7</c:v>
                </c:pt>
              </c:numCache>
            </c:numRef>
          </c:val>
        </c:ser>
        <c:ser>
          <c:idx val="1"/>
          <c:order val="1"/>
          <c:tx>
            <c:strRef>
              <c:f>DIALS!$A$12</c:f>
              <c:strCache>
                <c:ptCount val="1"/>
                <c:pt idx="0">
                  <c:v>Completion Rate</c:v>
                </c:pt>
              </c:strCache>
            </c:strRef>
          </c:tx>
          <c:dPt>
            <c:idx val="1"/>
            <c:spPr>
              <a:noFill/>
            </c:spPr>
          </c:dPt>
          <c:val>
            <c:numRef>
              <c:f>DIALS!$E$12:$F$12</c:f>
              <c:numCache>
                <c:formatCode>0.0%</c:formatCode>
                <c:ptCount val="2"/>
                <c:pt idx="0">
                  <c:v>0.77481840193704576</c:v>
                </c:pt>
                <c:pt idx="1">
                  <c:v>0.22518159806295424</c:v>
                </c:pt>
              </c:numCache>
            </c:numRef>
          </c:val>
        </c:ser>
        <c:firstSliceAng val="0"/>
        <c:holeSize val="50"/>
      </c:doughnutChart>
    </c:plotArea>
    <c:plotVisOnly val="1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278" l="0.70000000000000062" r="0.70000000000000062" t="0.75000000000000278" header="0.30000000000000032" footer="0.30000000000000032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Average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Daily Population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</c:title>
    <c:plotArea>
      <c:layout>
        <c:manualLayout>
          <c:layoutTarget val="inner"/>
          <c:xMode val="edge"/>
          <c:yMode val="edge"/>
          <c:x val="0.13433531804958437"/>
          <c:y val="0.21448440487171075"/>
          <c:w val="0.5744811370027717"/>
          <c:h val="0.7169934462653067"/>
        </c:manualLayout>
      </c:layout>
      <c:barChart>
        <c:barDir val="col"/>
        <c:grouping val="clustered"/>
        <c:ser>
          <c:idx val="0"/>
          <c:order val="0"/>
          <c:tx>
            <c:strRef>
              <c:f>DIALS!$B$9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DIALS!$A$11</c:f>
              <c:strCache>
                <c:ptCount val="1"/>
                <c:pt idx="0">
                  <c:v>Average Daily Population</c:v>
                </c:pt>
              </c:strCache>
            </c:strRef>
          </c:cat>
          <c:val>
            <c:numRef>
              <c:f>DIALS!$B$11</c:f>
              <c:numCache>
                <c:formatCode>0.0</c:formatCode>
                <c:ptCount val="1"/>
                <c:pt idx="0">
                  <c:v>244.59094401974801</c:v>
                </c:pt>
              </c:numCache>
            </c:numRef>
          </c:val>
        </c:ser>
        <c:ser>
          <c:idx val="1"/>
          <c:order val="1"/>
          <c:tx>
            <c:strRef>
              <c:f>DIALS!$C$9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cat>
            <c:strRef>
              <c:f>DIALS!$A$11</c:f>
              <c:strCache>
                <c:ptCount val="1"/>
                <c:pt idx="0">
                  <c:v>Average Daily Population</c:v>
                </c:pt>
              </c:strCache>
            </c:strRef>
          </c:cat>
          <c:val>
            <c:numRef>
              <c:f>DIALS!$C$11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67037440"/>
        <c:axId val="67035904"/>
      </c:barChart>
      <c:valAx>
        <c:axId val="67035904"/>
        <c:scaling>
          <c:orientation val="minMax"/>
          <c:min val="0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037440"/>
        <c:crosses val="autoZero"/>
        <c:crossBetween val="between"/>
      </c:valAx>
      <c:catAx>
        <c:axId val="67037440"/>
        <c:scaling>
          <c:orientation val="minMax"/>
        </c:scaling>
        <c:delete val="1"/>
        <c:axPos val="b"/>
        <c:majorTickMark val="none"/>
        <c:tickLblPos val="none"/>
        <c:crossAx val="67035904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76951176799506749"/>
          <c:y val="0.62801505327643214"/>
          <c:w val="0.18713443704585239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278" l="0.70000000000000062" r="0.70000000000000062" t="0.75000000000000278" header="0.30000000000000032" footer="0.30000000000000032"/>
    <c:pageSetup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Cumulative Completion %</a:t>
            </a:r>
          </a:p>
        </c:rich>
      </c:tx>
    </c:title>
    <c:plotArea>
      <c:layout>
        <c:manualLayout>
          <c:layoutTarget val="inner"/>
          <c:xMode val="edge"/>
          <c:yMode val="edge"/>
          <c:x val="0.13433531804958437"/>
          <c:y val="0.21448440487171086"/>
          <c:w val="0.5744811370027717"/>
          <c:h val="0.71699344626530692"/>
        </c:manualLayout>
      </c:layout>
      <c:barChart>
        <c:barDir val="col"/>
        <c:grouping val="clustered"/>
        <c:ser>
          <c:idx val="0"/>
          <c:order val="0"/>
          <c:tx>
            <c:strRef>
              <c:f>DIALS!$B$9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DIALS!$A$11</c:f>
              <c:strCache>
                <c:ptCount val="1"/>
                <c:pt idx="0">
                  <c:v>Average Daily Population</c:v>
                </c:pt>
              </c:strCache>
            </c:strRef>
          </c:cat>
          <c:val>
            <c:numRef>
              <c:f>DIALS!$B$12</c:f>
              <c:numCache>
                <c:formatCode>0.0%</c:formatCode>
                <c:ptCount val="1"/>
                <c:pt idx="0">
                  <c:v>0.54237288135593198</c:v>
                </c:pt>
              </c:numCache>
            </c:numRef>
          </c:val>
        </c:ser>
        <c:ser>
          <c:idx val="1"/>
          <c:order val="1"/>
          <c:tx>
            <c:strRef>
              <c:f>DIALS!$C$9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cat>
            <c:strRef>
              <c:f>DIALS!$A$11</c:f>
              <c:strCache>
                <c:ptCount val="1"/>
                <c:pt idx="0">
                  <c:v>Average Daily Population</c:v>
                </c:pt>
              </c:strCache>
            </c:strRef>
          </c:cat>
          <c:val>
            <c:numRef>
              <c:f>DIALS!$C$12</c:f>
              <c:numCache>
                <c:formatCode>0.0%</c:formatCode>
                <c:ptCount val="1"/>
                <c:pt idx="0">
                  <c:v>0.7</c:v>
                </c:pt>
              </c:numCache>
            </c:numRef>
          </c:val>
        </c:ser>
        <c:dLbls>
          <c:showVal val="1"/>
        </c:dLbls>
        <c:axId val="68244608"/>
        <c:axId val="67153280"/>
      </c:barChart>
      <c:valAx>
        <c:axId val="67153280"/>
        <c:scaling>
          <c:orientation val="minMax"/>
          <c:min val="0"/>
        </c:scaling>
        <c:axPos val="l"/>
        <c:majorGridlines/>
        <c:numFmt formatCode="0.0%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244608"/>
        <c:crosses val="autoZero"/>
        <c:crossBetween val="between"/>
      </c:valAx>
      <c:catAx>
        <c:axId val="68244608"/>
        <c:scaling>
          <c:orientation val="minMax"/>
        </c:scaling>
        <c:delete val="1"/>
        <c:axPos val="b"/>
        <c:majorTickMark val="none"/>
        <c:tickLblPos val="none"/>
        <c:crossAx val="67153280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76951176799506749"/>
          <c:y val="0.62801505327643248"/>
          <c:w val="0.18713443704585245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" l="0.70000000000000062" r="0.70000000000000062" t="0.750000000000003" header="0.30000000000000032" footer="0.30000000000000032"/>
    <c:pageSetup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strRef>
          <c:f>PROGRAM!$C$22</c:f>
          <c:strCache>
            <c:ptCount val="1"/>
            <c:pt idx="0">
              <c:v>CUMULATIVE COMPLETION RATE %</c:v>
            </c:pt>
          </c:strCache>
        </c:strRef>
      </c:tx>
      <c:overlay val="1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8.4874241033361025E-2"/>
          <c:y val="0.17177093780283051"/>
          <c:w val="0.72879760247922365"/>
          <c:h val="0.60812583223951899"/>
        </c:manualLayout>
      </c:layout>
      <c:barChart>
        <c:barDir val="col"/>
        <c:grouping val="clustered"/>
        <c:ser>
          <c:idx val="0"/>
          <c:order val="0"/>
          <c:tx>
            <c:strRef>
              <c:f>PROGRAM!$C$22</c:f>
              <c:strCache>
                <c:ptCount val="1"/>
                <c:pt idx="0">
                  <c:v>CUMULATIVE COMPLETION RATE %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COMPUTATIONS!$A$12:$A$16</c:f>
              <c:strCache>
                <c:ptCount val="5"/>
                <c:pt idx="0">
                  <c:v>October, November, December</c:v>
                </c:pt>
                <c:pt idx="1">
                  <c:v>January, February, March</c:v>
                </c:pt>
                <c:pt idx="2">
                  <c:v>April, May, June</c:v>
                </c:pt>
                <c:pt idx="3">
                  <c:v>July, August, September</c:v>
                </c:pt>
                <c:pt idx="4">
                  <c:v>Fiscal Year Total</c:v>
                </c:pt>
              </c:strCache>
            </c:strRef>
          </c:cat>
          <c:val>
            <c:numRef>
              <c:f>[0]!ChartColumnSeries</c:f>
              <c:numCache>
                <c:formatCode>#,##0.0</c:formatCode>
                <c:ptCount val="5"/>
                <c:pt idx="0">
                  <c:v>38.8888888888889</c:v>
                </c:pt>
                <c:pt idx="1">
                  <c:v>39.285714285714299</c:v>
                </c:pt>
                <c:pt idx="2">
                  <c:v>35.897435897435898</c:v>
                </c:pt>
                <c:pt idx="3">
                  <c:v>38.235294117647101</c:v>
                </c:pt>
                <c:pt idx="4">
                  <c:v>38.235294117647101</c:v>
                </c:pt>
              </c:numCache>
            </c:numRef>
          </c:val>
        </c:ser>
        <c:ser>
          <c:idx val="1"/>
          <c:order val="1"/>
          <c:tx>
            <c:strRef>
              <c:f>PROGRAM!$C$22</c:f>
              <c:strCache>
                <c:ptCount val="1"/>
                <c:pt idx="0">
                  <c:v>CUMULATIVE COMPLETION RATE %</c:v>
                </c:pt>
              </c:strCache>
            </c:strRef>
          </c:tx>
          <c:spPr>
            <a:solidFill>
              <a:srgbClr val="0070C0"/>
            </a:solidFill>
          </c:spPr>
          <c:dLbls>
            <c:showVal val="1"/>
          </c:dLbls>
          <c:cat>
            <c:strRef>
              <c:f>COMPUTATIONS!$A$12:$A$16</c:f>
              <c:strCache>
                <c:ptCount val="5"/>
                <c:pt idx="0">
                  <c:v>October, November, December</c:v>
                </c:pt>
                <c:pt idx="1">
                  <c:v>January, February, March</c:v>
                </c:pt>
                <c:pt idx="2">
                  <c:v>April, May, June</c:v>
                </c:pt>
                <c:pt idx="3">
                  <c:v>July, August, September</c:v>
                </c:pt>
                <c:pt idx="4">
                  <c:v>Fiscal Year Total</c:v>
                </c:pt>
              </c:strCache>
            </c:strRef>
          </c:cat>
          <c:val>
            <c:numRef>
              <c:f>[0]!ChartColumnSeries1</c:f>
              <c:numCache>
                <c:formatCode>#,##0.0</c:formatCode>
                <c:ptCount val="5"/>
                <c:pt idx="0">
                  <c:v>50</c:v>
                </c:pt>
                <c:pt idx="1">
                  <c:v>47.826086956521699</c:v>
                </c:pt>
                <c:pt idx="2">
                  <c:v>52.272727272727302</c:v>
                </c:pt>
                <c:pt idx="3">
                  <c:v>54.237288135593197</c:v>
                </c:pt>
                <c:pt idx="4">
                  <c:v>54.237288135593197</c:v>
                </c:pt>
              </c:numCache>
            </c:numRef>
          </c:val>
        </c:ser>
        <c:axId val="68312064"/>
        <c:axId val="68334720"/>
      </c:barChart>
      <c:lineChart>
        <c:grouping val="standard"/>
        <c:ser>
          <c:idx val="2"/>
          <c:order val="2"/>
          <c:tx>
            <c:strRef>
              <c:f>PROGRAM!$F$23</c:f>
              <c:strCache>
                <c:ptCount val="1"/>
                <c:pt idx="0">
                  <c:v>NONE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0"/>
            <c:spPr>
              <a:ln>
                <a:solidFill>
                  <a:srgbClr val="FF0000"/>
                </a:solidFill>
              </a:ln>
            </c:spPr>
          </c:marker>
          <c:val>
            <c:numRef>
              <c:f>[0]!ChartColumnSeries2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marker val="1"/>
        <c:axId val="68312064"/>
        <c:axId val="68334720"/>
      </c:lineChart>
      <c:catAx>
        <c:axId val="68312064"/>
        <c:scaling>
          <c:orientation val="minMax"/>
        </c:scaling>
        <c:axPos val="b"/>
        <c:tickLblPos val="nextTo"/>
        <c:crossAx val="68334720"/>
        <c:crosses val="autoZero"/>
        <c:auto val="1"/>
        <c:lblAlgn val="ctr"/>
        <c:lblOffset val="100"/>
      </c:catAx>
      <c:valAx>
        <c:axId val="68334720"/>
        <c:scaling>
          <c:orientation val="minMax"/>
        </c:scaling>
        <c:axPos val="l"/>
        <c:majorGridlines/>
        <c:numFmt formatCode="#,##0.0" sourceLinked="1"/>
        <c:tickLblPos val="nextTo"/>
        <c:crossAx val="6831206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5842496762140618"/>
          <c:y val="0.89984771729172863"/>
          <c:w val="0.56578311397478764"/>
          <c:h val="4.9203298345492433E-2"/>
        </c:manualLayout>
      </c:layout>
    </c:legend>
    <c:plotVisOnly val="1"/>
    <c:dispBlanksAs val="gap"/>
  </c:chart>
  <c:spPr>
    <a:noFill/>
    <a:ln w="31750">
      <a:solidFill>
        <a:schemeClr val="accent1">
          <a:lumMod val="50000"/>
        </a:schemeClr>
      </a:solidFill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Cumulative Program Exits</a:t>
            </a:r>
          </a:p>
        </c:rich>
      </c:tx>
    </c:title>
    <c:plotArea>
      <c:layout>
        <c:manualLayout>
          <c:layoutTarget val="inner"/>
          <c:xMode val="edge"/>
          <c:yMode val="edge"/>
          <c:x val="0.12307746447895153"/>
          <c:y val="0.21000000000000021"/>
          <c:w val="0.48586108300708314"/>
          <c:h val="0.59201622524457154"/>
        </c:manualLayout>
      </c:layout>
      <c:barChart>
        <c:barDir val="col"/>
        <c:grouping val="clustered"/>
        <c:ser>
          <c:idx val="0"/>
          <c:order val="0"/>
          <c:tx>
            <c:strRef>
              <c:f>DIALS!$B$16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DIALS!$C$15</c:f>
              <c:strCache>
                <c:ptCount val="1"/>
                <c:pt idx="0">
                  <c:v>Actual</c:v>
                </c:pt>
              </c:strCache>
            </c:strRef>
          </c:cat>
          <c:val>
            <c:numRef>
              <c:f>DIALS!$C$16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</c:ser>
        <c:ser>
          <c:idx val="1"/>
          <c:order val="1"/>
          <c:tx>
            <c:strRef>
              <c:f>DIALS!$B$17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DIALS!$C$15</c:f>
              <c:strCache>
                <c:ptCount val="1"/>
                <c:pt idx="0">
                  <c:v>Actual</c:v>
                </c:pt>
              </c:strCache>
            </c:strRef>
          </c:cat>
          <c:val>
            <c:numRef>
              <c:f>DIALS!$C$17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ser>
          <c:idx val="2"/>
          <c:order val="2"/>
          <c:tx>
            <c:strRef>
              <c:f>DIALS!$B$18</c:f>
              <c:strCache>
                <c:ptCount val="1"/>
                <c:pt idx="0">
                  <c:v>Not Completed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DIALS!$C$15</c:f>
              <c:strCache>
                <c:ptCount val="1"/>
                <c:pt idx="0">
                  <c:v>Actual</c:v>
                </c:pt>
              </c:strCache>
            </c:strRef>
          </c:cat>
          <c:val>
            <c:numRef>
              <c:f>DIALS!$C$18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dLbls>
          <c:showVal val="1"/>
        </c:dLbls>
        <c:gapWidth val="75"/>
        <c:axId val="68653824"/>
        <c:axId val="68631552"/>
      </c:barChart>
      <c:valAx>
        <c:axId val="68631552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68653824"/>
        <c:crosses val="autoZero"/>
        <c:crossBetween val="between"/>
      </c:valAx>
      <c:catAx>
        <c:axId val="68653824"/>
        <c:scaling>
          <c:orientation val="minMax"/>
        </c:scaling>
        <c:axPos val="b"/>
        <c:majorTickMark val="none"/>
        <c:tickLblPos val="none"/>
        <c:crossAx val="68631552"/>
        <c:crosses val="autoZero"/>
        <c:auto val="1"/>
        <c:lblAlgn val="ctr"/>
        <c:lblOffset val="100"/>
      </c:catAx>
      <c:spPr>
        <a:noFill/>
      </c:spPr>
    </c:plotArea>
    <c:legend>
      <c:legendPos val="b"/>
      <c:spPr>
        <a:noFill/>
      </c:sp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Six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Month Recidivism Rate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3531804958437"/>
          <c:y val="0.21448440487171075"/>
          <c:w val="0.5744811370027717"/>
          <c:h val="0.7169934462653067"/>
        </c:manualLayout>
      </c:layout>
      <c:barChart>
        <c:barDir val="col"/>
        <c:grouping val="clustered"/>
        <c:ser>
          <c:idx val="1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R_COMPUTATIONS!$A$20</c:f>
              <c:strCache>
                <c:ptCount val="1"/>
                <c:pt idx="0">
                  <c:v>Six Months</c:v>
                </c:pt>
              </c:strCache>
            </c:strRef>
          </c:cat>
          <c:val>
            <c:numRef>
              <c:f>R_COMPUTATIONS!$E$20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0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R_COMPUTATIONS!$A$20</c:f>
              <c:strCache>
                <c:ptCount val="1"/>
                <c:pt idx="0">
                  <c:v>Six Months</c:v>
                </c:pt>
              </c:strCache>
            </c:strRef>
          </c:cat>
          <c:val>
            <c:numRef>
              <c:f>R_COMPUTATIONS!$D$20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63296640"/>
        <c:axId val="88714624"/>
      </c:barChart>
      <c:valAx>
        <c:axId val="88714624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3296640"/>
        <c:crosses val="autoZero"/>
        <c:crossBetween val="between"/>
      </c:valAx>
      <c:catAx>
        <c:axId val="63296640"/>
        <c:scaling>
          <c:orientation val="minMax"/>
        </c:scaling>
        <c:delete val="1"/>
        <c:axPos val="b"/>
        <c:majorTickMark val="none"/>
        <c:tickLblPos val="none"/>
        <c:crossAx val="88714624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6238063960948212"/>
          <c:y val="0.70402059984572807"/>
          <c:w val="0.32824309435793547"/>
          <c:h val="0.18056626888697369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278" l="0.70000000000000062" r="0.70000000000000062" t="0.75000000000000278" header="0.30000000000000032" footer="0.30000000000000032"/>
    <c:pageSetup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</a:rPr>
              <a:t>1 Year Reicidivism Rate</a:t>
            </a:r>
            <a:r>
              <a:rPr lang="en-US" sz="1000" baseline="0">
                <a:solidFill>
                  <a:schemeClr val="accent1">
                    <a:lumMod val="75000"/>
                  </a:schemeClr>
                </a:solidFill>
              </a:rPr>
              <a:t> </a:t>
            </a:r>
            <a:endParaRPr lang="en-US" sz="1000">
              <a:solidFill>
                <a:schemeClr val="accent1">
                  <a:lumMod val="75000"/>
                </a:schemeClr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3531804958437"/>
          <c:y val="0.21448440487171086"/>
          <c:w val="0.5744811370027717"/>
          <c:h val="0.71699344626530692"/>
        </c:manualLayout>
      </c:layout>
      <c:barChart>
        <c:barDir val="col"/>
        <c:grouping val="clustered"/>
        <c:ser>
          <c:idx val="1"/>
          <c:order val="0"/>
          <c:tx>
            <c:strRef>
              <c:f>R_COMPUTATIONS!$E$18</c:f>
              <c:strCache>
                <c:ptCount val="1"/>
                <c:pt idx="0">
                  <c:v>Non-Recidivist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cat>
            <c:strRef>
              <c:f>R_COMPUTATIONS!$A$21</c:f>
              <c:strCache>
                <c:ptCount val="1"/>
                <c:pt idx="0">
                  <c:v>1 Year</c:v>
                </c:pt>
              </c:strCache>
            </c:strRef>
          </c:cat>
          <c:val>
            <c:numRef>
              <c:f>R_COMPUTATIONS!$E$21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0"/>
          <c:order val="1"/>
          <c:tx>
            <c:strRef>
              <c:f>R_COMPUTATIONS!$D$18</c:f>
              <c:strCache>
                <c:ptCount val="1"/>
                <c:pt idx="0">
                  <c:v>Recidivist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cat>
            <c:strRef>
              <c:f>R_COMPUTATIONS!$A$21</c:f>
              <c:strCache>
                <c:ptCount val="1"/>
                <c:pt idx="0">
                  <c:v>1 Year</c:v>
                </c:pt>
              </c:strCache>
            </c:strRef>
          </c:cat>
          <c:val>
            <c:numRef>
              <c:f>R_COMPUTATIONS!$D$21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100745216"/>
        <c:axId val="68737280"/>
      </c:barChart>
      <c:valAx>
        <c:axId val="68737280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745216"/>
        <c:crosses val="autoZero"/>
        <c:crossBetween val="between"/>
      </c:valAx>
      <c:catAx>
        <c:axId val="100745216"/>
        <c:scaling>
          <c:orientation val="minMax"/>
        </c:scaling>
        <c:delete val="1"/>
        <c:axPos val="b"/>
        <c:majorTickMark val="none"/>
        <c:tickLblPos val="none"/>
        <c:crossAx val="68737280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.64194187426792715"/>
          <c:y val="0.68086740521049793"/>
          <c:w val="0.34243704268545666"/>
          <c:h val="0.2232070049053387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noFill/>
    <a:ln w="19050">
      <a:solidFill>
        <a:schemeClr val="tx2">
          <a:lumMod val="75000"/>
        </a:schemeClr>
      </a:solidFill>
    </a:ln>
  </c:spPr>
  <c:printSettings>
    <c:headerFooter/>
    <c:pageMargins b="0.750000000000003" l="0.70000000000000062" r="0.70000000000000062" t="0.750000000000003" header="0.30000000000000032" footer="0.30000000000000032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126415</xdr:colOff>
      <xdr:row>1</xdr:row>
      <xdr:rowOff>38099</xdr:rowOff>
    </xdr:from>
    <xdr:to>
      <xdr:col>1</xdr:col>
      <xdr:colOff>688216</xdr:colOff>
      <xdr:row>4</xdr:row>
      <xdr:rowOff>9524</xdr:rowOff>
    </xdr:to>
    <xdr:pic>
      <xdr:nvPicPr>
        <xdr:cNvPr id="14" name="CJC LOGO" descr="new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800000" flipV="1">
          <a:off x="212140" y="142874"/>
          <a:ext cx="561801" cy="542925"/>
        </a:xfrm>
        <a:prstGeom prst="rect">
          <a:avLst/>
        </a:prstGeom>
        <a:gradFill>
          <a:gsLst>
            <a:gs pos="0">
              <a:srgbClr val="5E9EFF">
                <a:alpha val="0"/>
              </a:srgb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2700000" scaled="0"/>
        </a:gradFill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3228975</xdr:colOff>
      <xdr:row>6</xdr:row>
      <xdr:rowOff>139986</xdr:rowOff>
    </xdr:to>
    <xdr:grpSp>
      <xdr:nvGrpSpPr>
        <xdr:cNvPr id="37" name="Group 36"/>
        <xdr:cNvGrpSpPr/>
      </xdr:nvGrpSpPr>
      <xdr:grpSpPr>
        <a:xfrm>
          <a:off x="0" y="0"/>
          <a:ext cx="9829800" cy="1197261"/>
          <a:chOff x="70337" y="74901"/>
          <a:chExt cx="8877300" cy="1246869"/>
        </a:xfrm>
      </xdr:grpSpPr>
      <xdr:sp macro="" textlink="">
        <xdr:nvSpPr>
          <xdr:cNvPr id="13" name="TITLE SHAPE"/>
          <xdr:cNvSpPr/>
        </xdr:nvSpPr>
        <xdr:spPr>
          <a:xfrm>
            <a:off x="70337" y="91745"/>
            <a:ext cx="8877300" cy="1230025"/>
          </a:xfrm>
          <a:prstGeom prst="roundRect">
            <a:avLst>
              <a:gd name="adj" fmla="val 23171"/>
            </a:avLst>
          </a:prstGeom>
          <a:gradFill>
            <a:gsLst>
              <a:gs pos="0">
                <a:srgbClr val="5E9EFF">
                  <a:alpha val="50000"/>
                </a:srgbClr>
              </a:gs>
              <a:gs pos="39999">
                <a:srgbClr val="85C2FF"/>
              </a:gs>
              <a:gs pos="70000">
                <a:srgbClr val="C4D6EB"/>
              </a:gs>
              <a:gs pos="100000">
                <a:srgbClr val="FFEBFA"/>
              </a:gs>
            </a:gsLst>
            <a:lin ang="2700000" scaled="0"/>
          </a:gradFill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endParaRPr lang="en-US" sz="1600" b="1">
              <a:solidFill>
                <a:schemeClr val="bg1"/>
              </a:solidFill>
            </a:endParaRPr>
          </a:p>
          <a:p>
            <a:pPr algn="l"/>
            <a:endParaRPr lang="en-US" sz="1600" b="1">
              <a:solidFill>
                <a:schemeClr val="accent1">
                  <a:lumMod val="75000"/>
                </a:schemeClr>
              </a:solidFill>
            </a:endParaRPr>
          </a:p>
          <a:p>
            <a:pPr algn="l"/>
            <a:r>
              <a:rPr lang="en-US" sz="1200" b="1">
                <a:solidFill>
                  <a:schemeClr val="tx2">
                    <a:lumMod val="75000"/>
                  </a:schemeClr>
                </a:solidFill>
              </a:rPr>
              <a:t>PROGRAM</a:t>
            </a:r>
            <a:r>
              <a:rPr lang="en-US" sz="1200" b="1" baseline="0">
                <a:solidFill>
                  <a:schemeClr val="tx2">
                    <a:lumMod val="75000"/>
                  </a:schemeClr>
                </a:solidFill>
              </a:rPr>
              <a:t> MONITORING AND EVALUATION</a:t>
            </a:r>
          </a:p>
          <a:p>
            <a:pPr algn="l"/>
            <a:r>
              <a:rPr lang="en-US" sz="1200" b="1" baseline="0">
                <a:solidFill>
                  <a:schemeClr val="tx2">
                    <a:lumMod val="75000"/>
                  </a:schemeClr>
                </a:solidFill>
              </a:rPr>
              <a:t>QUARTERLY PROGRAMMATIC REPORT</a:t>
            </a:r>
            <a:endParaRPr lang="en-U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SELECT_AGENCY">
        <xdr:nvSpPr>
          <xdr:cNvPr id="17" name="PROGRAM TITLE"/>
          <xdr:cNvSpPr txBox="1"/>
        </xdr:nvSpPr>
        <xdr:spPr>
          <a:xfrm>
            <a:off x="3004922" y="74901"/>
            <a:ext cx="5726905" cy="621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863155DF-2511-408F-979E-EC2CFC19434F}" type="TxLink">
              <a:rPr lang="en-US" sz="3200" b="0" i="0" u="none" strike="noStrike">
                <a:solidFill>
                  <a:schemeClr val="tx2">
                    <a:lumMod val="75000"/>
                  </a:schemeClr>
                </a:solidFill>
                <a:latin typeface="Calibri"/>
                <a:cs typeface="Calibri"/>
              </a:rPr>
              <a:pPr/>
              <a:t>Pre-Release - RESTORE</a:t>
            </a:fld>
            <a:endParaRPr lang="en-US" sz="3200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SELECT_YEAR">
        <xdr:nvSpPr>
          <xdr:cNvPr id="19" name="YEAR"/>
          <xdr:cNvSpPr txBox="1"/>
        </xdr:nvSpPr>
        <xdr:spPr>
          <a:xfrm>
            <a:off x="6950439" y="559593"/>
            <a:ext cx="1086063" cy="446809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50E918E8-5382-4027-BFCB-52559BD7143E}" type="TxLink">
              <a:rPr lang="en-US" sz="2800" b="0" i="0" u="none" strike="noStrike">
                <a:solidFill>
                  <a:schemeClr val="tx2">
                    <a:lumMod val="75000"/>
                  </a:schemeClr>
                </a:solidFill>
                <a:latin typeface="Calibri"/>
              </a:rPr>
              <a:pPr/>
              <a:t>2015</a:t>
            </a:fld>
            <a:endParaRPr lang="en-US" sz="2800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SELECT_QUARTER">
        <xdr:nvSpPr>
          <xdr:cNvPr id="20" name="QUARTER"/>
          <xdr:cNvSpPr txBox="1"/>
        </xdr:nvSpPr>
        <xdr:spPr>
          <a:xfrm>
            <a:off x="3007232" y="645014"/>
            <a:ext cx="3544598" cy="429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indent="0"/>
            <a:fld id="{F55D87DD-64A2-42B8-A4EA-C420FEF9322D}" type="TxLink">
              <a:rPr lang="en-US" sz="2000" b="0" i="0" u="none" strike="noStrike">
                <a:solidFill>
                  <a:schemeClr val="tx2">
                    <a:lumMod val="75000"/>
                  </a:schemeClr>
                </a:solidFill>
                <a:latin typeface="Calibri"/>
                <a:ea typeface="+mn-ea"/>
                <a:cs typeface="+mn-cs"/>
              </a:rPr>
              <a:pPr marL="0" indent="0"/>
              <a:t>Fiscal Year Total</a:t>
            </a:fld>
            <a:endParaRPr lang="en-US" sz="2000" b="0" i="0" u="none" strike="noStrike">
              <a:solidFill>
                <a:schemeClr val="tx2">
                  <a:lumMod val="75000"/>
                </a:schemeClr>
              </a:solidFill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0</xdr:colOff>
      <xdr:row>9</xdr:row>
      <xdr:rowOff>69850</xdr:rowOff>
    </xdr:from>
    <xdr:to>
      <xdr:col>5</xdr:col>
      <xdr:colOff>3038475</xdr:colOff>
      <xdr:row>21</xdr:row>
      <xdr:rowOff>9525</xdr:rowOff>
    </xdr:to>
    <xdr:sp macro="" textlink="">
      <xdr:nvSpPr>
        <xdr:cNvPr id="22" name="Rounded Rectangle 21"/>
        <xdr:cNvSpPr/>
      </xdr:nvSpPr>
      <xdr:spPr>
        <a:xfrm>
          <a:off x="0" y="1676400"/>
          <a:ext cx="9642475" cy="2238375"/>
        </a:xfrm>
        <a:prstGeom prst="roundRect">
          <a:avLst>
            <a:gd name="adj" fmla="val 10133"/>
          </a:avLst>
        </a:prstGeom>
        <a:gradFill>
          <a:gsLst>
            <a:gs pos="0">
              <a:srgbClr val="5E9EFF">
                <a:alpha val="41000"/>
              </a:srgb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27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98845</xdr:colOff>
      <xdr:row>9</xdr:row>
      <xdr:rowOff>98847</xdr:rowOff>
    </xdr:from>
    <xdr:to>
      <xdr:col>1</xdr:col>
      <xdr:colOff>1987550</xdr:colOff>
      <xdr:row>20</xdr:row>
      <xdr:rowOff>76200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263646</xdr:colOff>
      <xdr:row>11</xdr:row>
      <xdr:rowOff>40796</xdr:rowOff>
    </xdr:from>
    <xdr:to>
      <xdr:col>9</xdr:col>
      <xdr:colOff>7729</xdr:colOff>
      <xdr:row>20</xdr:row>
      <xdr:rowOff>126520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136945</xdr:colOff>
      <xdr:row>21</xdr:row>
      <xdr:rowOff>47088</xdr:rowOff>
    </xdr:from>
    <xdr:to>
      <xdr:col>9</xdr:col>
      <xdr:colOff>229140</xdr:colOff>
      <xdr:row>30</xdr:row>
      <xdr:rowOff>123288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1219200</xdr:colOff>
      <xdr:row>14</xdr:row>
      <xdr:rowOff>76200</xdr:rowOff>
    </xdr:from>
    <xdr:to>
      <xdr:col>3</xdr:col>
      <xdr:colOff>1857375</xdr:colOff>
      <xdr:row>15</xdr:row>
      <xdr:rowOff>142875</xdr:rowOff>
    </xdr:to>
    <xdr:sp macro="" textlink="#REF!">
      <xdr:nvSpPr>
        <xdr:cNvPr id="34" name="TextBox 33"/>
        <xdr:cNvSpPr txBox="1"/>
      </xdr:nvSpPr>
      <xdr:spPr>
        <a:xfrm>
          <a:off x="4591050" y="2619375"/>
          <a:ext cx="638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760338A1-5A89-44DA-9221-0F1C1484ACD3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 algn="ctr"/>
            <a:t>200</a:t>
          </a:fld>
          <a:endParaRPr lang="en-US" sz="1100"/>
        </a:p>
      </xdr:txBody>
    </xdr:sp>
    <xdr:clientData/>
  </xdr:twoCellAnchor>
  <xdr:twoCellAnchor>
    <xdr:from>
      <xdr:col>1</xdr:col>
      <xdr:colOff>1116478</xdr:colOff>
      <xdr:row>12</xdr:row>
      <xdr:rowOff>171568</xdr:rowOff>
    </xdr:from>
    <xdr:to>
      <xdr:col>1</xdr:col>
      <xdr:colOff>2168465</xdr:colOff>
      <xdr:row>14</xdr:row>
      <xdr:rowOff>145330</xdr:rowOff>
    </xdr:to>
    <xdr:sp macro="" textlink="DIALS!D10">
      <xdr:nvSpPr>
        <xdr:cNvPr id="38" name="TextBox 37"/>
        <xdr:cNvSpPr txBox="1"/>
      </xdr:nvSpPr>
      <xdr:spPr>
        <a:xfrm>
          <a:off x="1478428" y="2349618"/>
          <a:ext cx="1051987" cy="354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7B72222D-1810-4474-8A08-F7C4736A07E3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162.5%</a:t>
          </a:fld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2081960</xdr:colOff>
      <xdr:row>9</xdr:row>
      <xdr:rowOff>108909</xdr:rowOff>
    </xdr:from>
    <xdr:to>
      <xdr:col>3</xdr:col>
      <xdr:colOff>241300</xdr:colOff>
      <xdr:row>20</xdr:row>
      <xdr:rowOff>101601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1323915</xdr:colOff>
      <xdr:row>12</xdr:row>
      <xdr:rowOff>163901</xdr:rowOff>
    </xdr:from>
    <xdr:to>
      <xdr:col>3</xdr:col>
      <xdr:colOff>434599</xdr:colOff>
      <xdr:row>14</xdr:row>
      <xdr:rowOff>139460</xdr:rowOff>
    </xdr:to>
    <xdr:sp macro="" textlink="DIALS!D11">
      <xdr:nvSpPr>
        <xdr:cNvPr id="41" name="TextBox 40"/>
        <xdr:cNvSpPr txBox="1"/>
      </xdr:nvSpPr>
      <xdr:spPr>
        <a:xfrm>
          <a:off x="3876615" y="2341951"/>
          <a:ext cx="1053784" cy="356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F1EC565D-C7EB-4E7E-A338-63DD45D7EA19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244.6%</a:t>
          </a:fld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323850</xdr:colOff>
      <xdr:row>9</xdr:row>
      <xdr:rowOff>124244</xdr:rowOff>
    </xdr:from>
    <xdr:to>
      <xdr:col>5</xdr:col>
      <xdr:colOff>539750</xdr:colOff>
      <xdr:row>20</xdr:row>
      <xdr:rowOff>88900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1050696</xdr:colOff>
      <xdr:row>12</xdr:row>
      <xdr:rowOff>180789</xdr:rowOff>
    </xdr:from>
    <xdr:to>
      <xdr:col>5</xdr:col>
      <xdr:colOff>713830</xdr:colOff>
      <xdr:row>14</xdr:row>
      <xdr:rowOff>154551</xdr:rowOff>
    </xdr:to>
    <xdr:sp macro="" textlink="DIALS!D12">
      <xdr:nvSpPr>
        <xdr:cNvPr id="45" name="TextBox 44"/>
        <xdr:cNvSpPr txBox="1"/>
      </xdr:nvSpPr>
      <xdr:spPr>
        <a:xfrm>
          <a:off x="6264046" y="2358839"/>
          <a:ext cx="1053784" cy="354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F3CEB4DE-B507-40EE-B039-04AE73A3AC56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77.5%</a:t>
          </a:fld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39687</xdr:colOff>
      <xdr:row>23</xdr:row>
      <xdr:rowOff>39688</xdr:rowOff>
    </xdr:from>
    <xdr:to>
      <xdr:col>5</xdr:col>
      <xdr:colOff>3111500</xdr:colOff>
      <xdr:row>47</xdr:row>
      <xdr:rowOff>87313</xdr:rowOff>
    </xdr:to>
    <xdr:sp macro="" textlink="">
      <xdr:nvSpPr>
        <xdr:cNvPr id="29" name="Rounded Rectangle 28"/>
        <xdr:cNvSpPr/>
      </xdr:nvSpPr>
      <xdr:spPr>
        <a:xfrm>
          <a:off x="39687" y="4302126"/>
          <a:ext cx="9675813" cy="4619625"/>
        </a:xfrm>
        <a:prstGeom prst="roundRect">
          <a:avLst>
            <a:gd name="adj" fmla="val 10133"/>
          </a:avLst>
        </a:prstGeom>
        <a:gradFill>
          <a:gsLst>
            <a:gs pos="0">
              <a:srgbClr val="5E9EFF">
                <a:alpha val="41000"/>
              </a:srgb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27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309562</xdr:colOff>
      <xdr:row>24</xdr:row>
      <xdr:rowOff>15876</xdr:rowOff>
    </xdr:from>
    <xdr:to>
      <xdr:col>5</xdr:col>
      <xdr:colOff>2913063</xdr:colOff>
      <xdr:row>46</xdr:row>
      <xdr:rowOff>71438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615950</xdr:colOff>
      <xdr:row>9</xdr:row>
      <xdr:rowOff>107950</xdr:rowOff>
    </xdr:from>
    <xdr:to>
      <xdr:col>5</xdr:col>
      <xdr:colOff>2952750</xdr:colOff>
      <xdr:row>20</xdr:row>
      <xdr:rowOff>114300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2000250</xdr:colOff>
      <xdr:row>13</xdr:row>
      <xdr:rowOff>25400</xdr:rowOff>
    </xdr:from>
    <xdr:to>
      <xdr:col>5</xdr:col>
      <xdr:colOff>3054034</xdr:colOff>
      <xdr:row>14</xdr:row>
      <xdr:rowOff>189662</xdr:rowOff>
    </xdr:to>
    <xdr:sp macro="" textlink="DIALS!D17">
      <xdr:nvSpPr>
        <xdr:cNvPr id="33" name="TextBox 32"/>
        <xdr:cNvSpPr txBox="1"/>
      </xdr:nvSpPr>
      <xdr:spPr>
        <a:xfrm>
          <a:off x="8604250" y="2393950"/>
          <a:ext cx="1053784" cy="354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215B65C5-81A6-42B2-804B-4B67B7492E04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54.2%</a:t>
          </a:fld>
          <a:endParaRPr lang="en-US" sz="1600" b="1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0.65561</cdr:x>
      <cdr:y>0.17903</cdr:y>
    </cdr:from>
    <cdr:to>
      <cdr:x>1</cdr:x>
      <cdr:y>0.6034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577503" y="387176"/>
          <a:ext cx="828675" cy="917748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0.65889</cdr:x>
      <cdr:y>0.31711</cdr:y>
    </cdr:from>
    <cdr:to>
      <cdr:x>1</cdr:x>
      <cdr:y>0.47127</cdr:y>
    </cdr:to>
    <cdr:sp macro="" textlink="R_COMPUTATIONS!$D$27">
      <cdr:nvSpPr>
        <cdr:cNvPr id="5" name="TextBox 21"/>
        <cdr:cNvSpPr txBox="1"/>
      </cdr:nvSpPr>
      <cdr:spPr>
        <a:xfrm xmlns:a="http://schemas.openxmlformats.org/drawingml/2006/main">
          <a:off x="1671130" y="685800"/>
          <a:ext cx="820773" cy="33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B32F5CA-0E00-4D79-992D-85F400CD8176}" type="TxLink">
            <a:rPr lang="en-US" sz="1800" b="1" i="0" u="none" strike="noStrike">
              <a:solidFill>
                <a:schemeClr val="bg1"/>
              </a:solidFill>
              <a:latin typeface="Calibri"/>
            </a:rPr>
            <a:pPr algn="ctr"/>
            <a:t>7.1%</a:t>
          </a:fld>
          <a:endParaRPr lang="en-US" sz="1800" b="1">
            <a:solidFill>
              <a:schemeClr val="bg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0.67485</cdr:x>
      <cdr:y>0.1834</cdr:y>
    </cdr:from>
    <cdr:to>
      <cdr:x>0.99693</cdr:x>
      <cdr:y>0.59825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976886" y="377403"/>
          <a:ext cx="943514" cy="853656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0.62587</cdr:x>
      <cdr:y>0.2284</cdr:y>
    </cdr:from>
    <cdr:to>
      <cdr:x>0.96617</cdr:x>
      <cdr:y>0.64325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409700" y="490322"/>
          <a:ext cx="766487" cy="890579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chemeClr val="bg1"/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0.65561</cdr:x>
      <cdr:y>0.17903</cdr:y>
    </cdr:from>
    <cdr:to>
      <cdr:x>1</cdr:x>
      <cdr:y>0.6034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577503" y="387176"/>
          <a:ext cx="828675" cy="917748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0.67485</cdr:x>
      <cdr:y>0.1834</cdr:y>
    </cdr:from>
    <cdr:to>
      <cdr:x>0.99693</cdr:x>
      <cdr:y>0.59825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976886" y="377403"/>
          <a:ext cx="943514" cy="853656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0.62587</cdr:x>
      <cdr:y>0.2284</cdr:y>
    </cdr:from>
    <cdr:to>
      <cdr:x>0.96617</cdr:x>
      <cdr:y>0.64325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409700" y="490322"/>
          <a:ext cx="766487" cy="890579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chemeClr val="bg1"/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0.65561</cdr:x>
      <cdr:y>0.17903</cdr:y>
    </cdr:from>
    <cdr:to>
      <cdr:x>1</cdr:x>
      <cdr:y>0.6034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577503" y="387176"/>
          <a:ext cx="828675" cy="917748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0.67485</cdr:x>
      <cdr:y>0.1834</cdr:y>
    </cdr:from>
    <cdr:to>
      <cdr:x>0.99693</cdr:x>
      <cdr:y>0.59825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976886" y="377403"/>
          <a:ext cx="943514" cy="853656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171450</xdr:colOff>
      <xdr:row>6</xdr:row>
      <xdr:rowOff>87025</xdr:rowOff>
    </xdr:to>
    <xdr:grpSp>
      <xdr:nvGrpSpPr>
        <xdr:cNvPr id="2" name="Group 1"/>
        <xdr:cNvGrpSpPr/>
      </xdr:nvGrpSpPr>
      <xdr:grpSpPr>
        <a:xfrm>
          <a:off x="0" y="0"/>
          <a:ext cx="9115425" cy="1230025"/>
          <a:chOff x="0" y="28575"/>
          <a:chExt cx="8877300" cy="1230025"/>
        </a:xfrm>
      </xdr:grpSpPr>
      <xdr:sp macro="" textlink="">
        <xdr:nvSpPr>
          <xdr:cNvPr id="3" name="TITLE SHAPE"/>
          <xdr:cNvSpPr/>
        </xdr:nvSpPr>
        <xdr:spPr>
          <a:xfrm>
            <a:off x="0" y="28575"/>
            <a:ext cx="8877300" cy="1230025"/>
          </a:xfrm>
          <a:prstGeom prst="roundRect">
            <a:avLst>
              <a:gd name="adj" fmla="val 23171"/>
            </a:avLst>
          </a:prstGeom>
          <a:gradFill>
            <a:gsLst>
              <a:gs pos="0">
                <a:srgbClr val="5E9EFF">
                  <a:alpha val="50000"/>
                </a:srgbClr>
              </a:gs>
              <a:gs pos="39999">
                <a:srgbClr val="85C2FF"/>
              </a:gs>
              <a:gs pos="70000">
                <a:srgbClr val="C4D6EB"/>
              </a:gs>
              <a:gs pos="100000">
                <a:srgbClr val="FFEBFA"/>
              </a:gs>
            </a:gsLst>
            <a:lin ang="2700000" scaled="0"/>
          </a:gradFill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endParaRPr lang="en-US" sz="1600" b="1">
              <a:solidFill>
                <a:schemeClr val="bg1"/>
              </a:solidFill>
            </a:endParaRPr>
          </a:p>
          <a:p>
            <a:pPr algn="l"/>
            <a:endParaRPr lang="en-US" sz="1600" b="1">
              <a:solidFill>
                <a:schemeClr val="accent1">
                  <a:lumMod val="75000"/>
                </a:schemeClr>
              </a:solidFill>
            </a:endParaRPr>
          </a:p>
          <a:p>
            <a:pPr algn="l"/>
            <a:r>
              <a:rPr lang="en-US" sz="1200" b="1">
                <a:solidFill>
                  <a:schemeClr val="tx2">
                    <a:lumMod val="75000"/>
                  </a:schemeClr>
                </a:solidFill>
              </a:rPr>
              <a:t>PROGRAM</a:t>
            </a:r>
            <a:r>
              <a:rPr lang="en-US" sz="1200" b="1" baseline="0">
                <a:solidFill>
                  <a:schemeClr val="tx2">
                    <a:lumMod val="75000"/>
                  </a:schemeClr>
                </a:solidFill>
              </a:rPr>
              <a:t> MONITORING AND EVALUATION</a:t>
            </a:r>
          </a:p>
          <a:p>
            <a:pPr algn="l"/>
            <a:r>
              <a:rPr lang="en-US" sz="1200" b="1" baseline="0">
                <a:solidFill>
                  <a:schemeClr val="tx2">
                    <a:lumMod val="75000"/>
                  </a:schemeClr>
                </a:solidFill>
              </a:rPr>
              <a:t>QUARTERLY PROGRAMMATIC REPORT</a:t>
            </a:r>
            <a:endParaRPr lang="en-U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SELECT_AGENCY">
        <xdr:nvSpPr>
          <xdr:cNvPr id="4" name="PROGRAM TITLE"/>
          <xdr:cNvSpPr txBox="1"/>
        </xdr:nvSpPr>
        <xdr:spPr>
          <a:xfrm>
            <a:off x="3004922" y="74901"/>
            <a:ext cx="5726905" cy="621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863155DF-2511-408F-979E-EC2CFC19434F}" type="TxLink">
              <a:rPr lang="en-US" sz="3200" b="0" i="0" u="none" strike="noStrike">
                <a:solidFill>
                  <a:schemeClr val="tx2">
                    <a:lumMod val="75000"/>
                  </a:schemeClr>
                </a:solidFill>
                <a:latin typeface="Calibri"/>
                <a:cs typeface="Calibri"/>
              </a:rPr>
              <a:pPr/>
              <a:t>Pre-Release - RESTORE</a:t>
            </a:fld>
            <a:endParaRPr lang="en-US" sz="3200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SELECT_YEAR">
        <xdr:nvSpPr>
          <xdr:cNvPr id="5" name="YEAR"/>
          <xdr:cNvSpPr txBox="1"/>
        </xdr:nvSpPr>
        <xdr:spPr>
          <a:xfrm>
            <a:off x="6950439" y="559593"/>
            <a:ext cx="1086063" cy="446809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50E918E8-5382-4027-BFCB-52559BD7143E}" type="TxLink">
              <a:rPr lang="en-US" sz="2800" b="0" i="0" u="none" strike="noStrike">
                <a:solidFill>
                  <a:schemeClr val="tx2">
                    <a:lumMod val="75000"/>
                  </a:schemeClr>
                </a:solidFill>
                <a:latin typeface="Calibri"/>
              </a:rPr>
              <a:pPr/>
              <a:t>2015</a:t>
            </a:fld>
            <a:endParaRPr lang="en-US" sz="2800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SELECT_QUARTER">
        <xdr:nvSpPr>
          <xdr:cNvPr id="6" name="QUARTER"/>
          <xdr:cNvSpPr txBox="1"/>
        </xdr:nvSpPr>
        <xdr:spPr>
          <a:xfrm>
            <a:off x="3225080" y="664800"/>
            <a:ext cx="3544598" cy="429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indent="0"/>
            <a:fld id="{F55D87DD-64A2-42B8-A4EA-C420FEF9322D}" type="TxLink">
              <a:rPr lang="en-US" sz="2000" b="0" i="0" u="none" strike="noStrike">
                <a:solidFill>
                  <a:schemeClr val="tx2">
                    <a:lumMod val="75000"/>
                  </a:schemeClr>
                </a:solidFill>
                <a:latin typeface="Calibri"/>
                <a:ea typeface="+mn-ea"/>
                <a:cs typeface="+mn-cs"/>
              </a:rPr>
              <a:pPr marL="0" indent="0"/>
              <a:t>Fiscal Year Total</a:t>
            </a:fld>
            <a:endParaRPr lang="en-US" sz="2000" b="0" i="0" u="none" strike="noStrike">
              <a:solidFill>
                <a:schemeClr val="tx2">
                  <a:lumMod val="75000"/>
                </a:schemeClr>
              </a:solidFill>
              <a:latin typeface="Calibri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0.67485</cdr:x>
      <cdr:y>0.1834</cdr:y>
    </cdr:from>
    <cdr:to>
      <cdr:x>0.99693</cdr:x>
      <cdr:y>0.59825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976886" y="377403"/>
          <a:ext cx="943514" cy="853656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0.05905</cdr:x>
      <cdr:y>0.0423</cdr:y>
    </cdr:from>
    <cdr:to>
      <cdr:x>0.97498</cdr:x>
      <cdr:y>0.15434</cdr:y>
    </cdr:to>
    <cdr:sp macro="" textlink="DIALS!$A$11">
      <cdr:nvSpPr>
        <cdr:cNvPr id="2" name="TextBox 1"/>
        <cdr:cNvSpPr txBox="1"/>
      </cdr:nvSpPr>
      <cdr:spPr>
        <a:xfrm xmlns:a="http://schemas.openxmlformats.org/drawingml/2006/main">
          <a:off x="161424" y="75749"/>
          <a:ext cx="2503853" cy="20063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34E55DF-F059-4DEF-8867-912744564AF7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Average Daily Population</a:t>
          </a:fld>
          <a:endParaRPr lang="en-US" sz="14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0.49558</cdr:x>
      <cdr:y>0.3527</cdr:y>
    </cdr:from>
    <cdr:to>
      <cdr:x>0.78686</cdr:x>
      <cdr:y>0.49574</cdr:y>
    </cdr:to>
    <cdr:sp macro="" textlink="PROGRAM!$H$19">
      <cdr:nvSpPr>
        <cdr:cNvPr id="5" name="TextBox 26"/>
        <cdr:cNvSpPr txBox="1"/>
      </cdr:nvSpPr>
      <cdr:spPr>
        <a:xfrm xmlns:a="http://schemas.openxmlformats.org/drawingml/2006/main">
          <a:off x="1066800" y="809625"/>
          <a:ext cx="627024" cy="328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fld id="{995FE432-33C7-4752-84A0-38EAC803F84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US" sz="1800" b="1">
            <a:solidFill>
              <a:srgbClr val="1F497D">
                <a:lumMod val="75000"/>
              </a:srgbClr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0.10619</cdr:x>
      <cdr:y>0.03734</cdr:y>
    </cdr:from>
    <cdr:to>
      <cdr:x>0.90044</cdr:x>
      <cdr:y>0.14938</cdr:y>
    </cdr:to>
    <cdr:sp macro="" textlink="DIALS!$A$12">
      <cdr:nvSpPr>
        <cdr:cNvPr id="2" name="TextBox 1"/>
        <cdr:cNvSpPr txBox="1"/>
      </cdr:nvSpPr>
      <cdr:spPr>
        <a:xfrm xmlns:a="http://schemas.openxmlformats.org/drawingml/2006/main">
          <a:off x="228600" y="85723"/>
          <a:ext cx="1709737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835A733A-8E71-4064-BD3C-A8472A33A31F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Completion Rate</a:t>
          </a:fld>
          <a:endParaRPr lang="en-US" sz="1400" b="1">
            <a:solidFill>
              <a:schemeClr val="bg1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0.67792</cdr:x>
      <cdr:y>0.17903</cdr:y>
    </cdr:from>
    <cdr:to>
      <cdr:x>1</cdr:x>
      <cdr:y>0.59388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2057775" y="368407"/>
          <a:ext cx="943497" cy="853661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0.67485</cdr:x>
      <cdr:y>0.1834</cdr:y>
    </cdr:from>
    <cdr:to>
      <cdr:x>0.99693</cdr:x>
      <cdr:y>0.59825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976886" y="377403"/>
          <a:ext cx="943514" cy="853656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0.65761</cdr:x>
      <cdr:y>0.23263</cdr:y>
    </cdr:from>
    <cdr:to>
      <cdr:x>0.96739</cdr:x>
      <cdr:y>0.58006</cdr:y>
    </cdr:to>
    <cdr:sp macro="" textlink="">
      <cdr:nvSpPr>
        <cdr:cNvPr id="5" name="Decagon 4"/>
        <cdr:cNvSpPr/>
      </cdr:nvSpPr>
      <cdr:spPr>
        <a:xfrm xmlns:a="http://schemas.openxmlformats.org/drawingml/2006/main">
          <a:off x="1536700" y="488950"/>
          <a:ext cx="723900" cy="730250"/>
        </a:xfrm>
        <a:prstGeom xmlns:a="http://schemas.openxmlformats.org/drawingml/2006/main" prst="decagon">
          <a:avLst/>
        </a:prstGeom>
        <a:gradFill xmlns:a="http://schemas.openxmlformats.org/drawingml/2006/main" flip="none" rotWithShape="1"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  <a:tileRect r="-100000" b="-100000"/>
        </a:gra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8</xdr:col>
      <xdr:colOff>1600200</xdr:colOff>
      <xdr:row>6</xdr:row>
      <xdr:rowOff>85725</xdr:rowOff>
    </xdr:to>
    <xdr:grpSp>
      <xdr:nvGrpSpPr>
        <xdr:cNvPr id="9" name="Group 8"/>
        <xdr:cNvGrpSpPr/>
      </xdr:nvGrpSpPr>
      <xdr:grpSpPr>
        <a:xfrm>
          <a:off x="0" y="28575"/>
          <a:ext cx="10064750" cy="1162050"/>
          <a:chOff x="0" y="28575"/>
          <a:chExt cx="9621890" cy="1200150"/>
        </a:xfrm>
      </xdr:grpSpPr>
      <xdr:pic>
        <xdr:nvPicPr>
          <xdr:cNvPr id="3" name="CJC LOGO" descr="new logo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 rot="10800000" flipV="1">
            <a:off x="238125" y="66675"/>
            <a:ext cx="561801" cy="542925"/>
          </a:xfrm>
          <a:prstGeom prst="rect">
            <a:avLst/>
          </a:prstGeom>
          <a:gradFill>
            <a:gsLst>
              <a:gs pos="0">
                <a:srgbClr val="5E9EFF">
                  <a:alpha val="0"/>
                </a:srgbClr>
              </a:gs>
              <a:gs pos="39999">
                <a:srgbClr val="85C2FF"/>
              </a:gs>
              <a:gs pos="70000">
                <a:srgbClr val="C4D6EB"/>
              </a:gs>
              <a:gs pos="100000">
                <a:srgbClr val="FFEBFA"/>
              </a:gs>
            </a:gsLst>
            <a:lin ang="2700000" scaled="0"/>
          </a:gradFill>
        </xdr:spPr>
      </xdr:pic>
      <xdr:sp macro="" textlink="">
        <xdr:nvSpPr>
          <xdr:cNvPr id="2" name="TITLE SHAPE"/>
          <xdr:cNvSpPr/>
        </xdr:nvSpPr>
        <xdr:spPr>
          <a:xfrm>
            <a:off x="0" y="28575"/>
            <a:ext cx="8018242" cy="1200150"/>
          </a:xfrm>
          <a:prstGeom prst="roundRect">
            <a:avLst>
              <a:gd name="adj" fmla="val 23171"/>
            </a:avLst>
          </a:prstGeom>
          <a:gradFill>
            <a:gsLst>
              <a:gs pos="0">
                <a:srgbClr val="5E9EFF">
                  <a:alpha val="50000"/>
                </a:srgbClr>
              </a:gs>
              <a:gs pos="39999">
                <a:srgbClr val="85C2FF"/>
              </a:gs>
              <a:gs pos="70000">
                <a:srgbClr val="C4D6EB"/>
              </a:gs>
              <a:gs pos="100000">
                <a:srgbClr val="FFEBFA"/>
              </a:gs>
            </a:gsLst>
            <a:lin ang="2700000" scaled="0"/>
          </a:gradFill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endParaRPr lang="en-US" sz="1600" b="1">
              <a:solidFill>
                <a:schemeClr val="bg1"/>
              </a:solidFill>
            </a:endParaRPr>
          </a:p>
          <a:p>
            <a:pPr algn="l"/>
            <a:endParaRPr lang="en-US" sz="1600" b="1">
              <a:solidFill>
                <a:schemeClr val="accent1">
                  <a:lumMod val="75000"/>
                </a:schemeClr>
              </a:solidFill>
            </a:endParaRPr>
          </a:p>
          <a:p>
            <a:pPr algn="l"/>
            <a:r>
              <a:rPr lang="en-US" sz="1200" b="1">
                <a:solidFill>
                  <a:schemeClr val="tx2">
                    <a:lumMod val="75000"/>
                  </a:schemeClr>
                </a:solidFill>
              </a:rPr>
              <a:t>PROGRAM</a:t>
            </a:r>
            <a:r>
              <a:rPr lang="en-US" sz="1200" b="1" baseline="0">
                <a:solidFill>
                  <a:schemeClr val="tx2">
                    <a:lumMod val="75000"/>
                  </a:schemeClr>
                </a:solidFill>
              </a:rPr>
              <a:t> MONITORING AND EVALUATION</a:t>
            </a:r>
          </a:p>
          <a:p>
            <a:pPr algn="l"/>
            <a:r>
              <a:rPr lang="en-US" sz="1200" b="1" baseline="0">
                <a:solidFill>
                  <a:schemeClr val="tx2">
                    <a:lumMod val="75000"/>
                  </a:schemeClr>
                </a:solidFill>
              </a:rPr>
              <a:t>QUARTERLY RECIDIVISM REPORT</a:t>
            </a:r>
            <a:endParaRPr lang="en-U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R_SELECT_AGENCY">
        <xdr:nvSpPr>
          <xdr:cNvPr id="4" name="PROGRAM TITLE"/>
          <xdr:cNvSpPr txBox="1"/>
        </xdr:nvSpPr>
        <xdr:spPr>
          <a:xfrm>
            <a:off x="2933700" y="66675"/>
            <a:ext cx="6688190" cy="5959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931CA31E-0916-48D5-BBDA-9F033A7385FB}" type="TxLink">
              <a:rPr lang="en-US" sz="3200" b="0" i="0" u="none" strike="noStrike">
                <a:solidFill>
                  <a:schemeClr val="tx2"/>
                </a:solidFill>
                <a:latin typeface="Calibri"/>
                <a:cs typeface="Calibri"/>
              </a:rPr>
              <a:pPr/>
              <a:t>Delinquency Drug Court</a:t>
            </a:fld>
            <a:endParaRPr lang="en-US" sz="3200">
              <a:solidFill>
                <a:schemeClr val="tx2"/>
              </a:solidFill>
            </a:endParaRPr>
          </a:p>
        </xdr:txBody>
      </xdr:sp>
      <xdr:sp macro="" textlink="R_GROUP">
        <xdr:nvSpPr>
          <xdr:cNvPr id="5" name="TextBox 4"/>
          <xdr:cNvSpPr txBox="1"/>
        </xdr:nvSpPr>
        <xdr:spPr>
          <a:xfrm>
            <a:off x="3067049" y="714374"/>
            <a:ext cx="4371975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3A66C56B-7C11-4A65-9E59-783CFA90994B}" type="TxLink">
              <a:rPr lang="en-US" sz="2000" b="0" i="0" u="none" strike="noStrike">
                <a:solidFill>
                  <a:schemeClr val="tx2"/>
                </a:solidFill>
                <a:latin typeface="Calibri"/>
              </a:rPr>
              <a:pPr/>
              <a:t>July 1, 2012 to September 30, 2015</a:t>
            </a:fld>
            <a:endParaRPr lang="en-US" sz="2000">
              <a:solidFill>
                <a:schemeClr val="tx2"/>
              </a:solidFill>
            </a:endParaRPr>
          </a:p>
        </xdr:txBody>
      </xdr:sp>
    </xdr:grpSp>
    <xdr:clientData/>
  </xdr:twoCellAnchor>
  <xdr:oneCellAnchor>
    <xdr:from>
      <xdr:col>8</xdr:col>
      <xdr:colOff>457200</xdr:colOff>
      <xdr:row>2</xdr:row>
      <xdr:rowOff>104775</xdr:rowOff>
    </xdr:from>
    <xdr:ext cx="885825" cy="264560"/>
    <xdr:sp macro="" textlink="">
      <xdr:nvSpPr>
        <xdr:cNvPr id="6" name="TextBox 5"/>
        <xdr:cNvSpPr txBox="1"/>
      </xdr:nvSpPr>
      <xdr:spPr>
        <a:xfrm>
          <a:off x="8810625" y="485775"/>
          <a:ext cx="8858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9</xdr:row>
      <xdr:rowOff>47625</xdr:rowOff>
    </xdr:from>
    <xdr:to>
      <xdr:col>7</xdr:col>
      <xdr:colOff>752475</xdr:colOff>
      <xdr:row>24</xdr:row>
      <xdr:rowOff>85724</xdr:rowOff>
    </xdr:to>
    <xdr:grpSp>
      <xdr:nvGrpSpPr>
        <xdr:cNvPr id="41" name="Group 40"/>
        <xdr:cNvGrpSpPr/>
      </xdr:nvGrpSpPr>
      <xdr:grpSpPr>
        <a:xfrm>
          <a:off x="0" y="1717675"/>
          <a:ext cx="8385175" cy="2895599"/>
          <a:chOff x="0" y="1762125"/>
          <a:chExt cx="8172450" cy="2895599"/>
        </a:xfrm>
      </xdr:grpSpPr>
      <xdr:sp macro="" textlink="">
        <xdr:nvSpPr>
          <xdr:cNvPr id="8" name="Rounded Rectangle 7"/>
          <xdr:cNvSpPr/>
        </xdr:nvSpPr>
        <xdr:spPr>
          <a:xfrm>
            <a:off x="0" y="1762125"/>
            <a:ext cx="8172450" cy="2895599"/>
          </a:xfrm>
          <a:prstGeom prst="roundRect">
            <a:avLst>
              <a:gd name="adj" fmla="val 10133"/>
            </a:avLst>
          </a:prstGeom>
          <a:gradFill>
            <a:gsLst>
              <a:gs pos="0">
                <a:srgbClr val="5E9EFF">
                  <a:alpha val="41000"/>
                </a:srgbClr>
              </a:gs>
              <a:gs pos="39999">
                <a:srgbClr val="85C2FF"/>
              </a:gs>
              <a:gs pos="70000">
                <a:srgbClr val="C4D6EB"/>
              </a:gs>
              <a:gs pos="100000">
                <a:srgbClr val="FFEBFA"/>
              </a:gs>
            </a:gsLst>
            <a:lin ang="27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graphicFrame macro="">
        <xdr:nvGraphicFramePr>
          <xdr:cNvPr id="11" name="Chart 10"/>
          <xdr:cNvGraphicFramePr/>
        </xdr:nvGraphicFramePr>
        <xdr:xfrm>
          <a:off x="180975" y="2295526"/>
          <a:ext cx="2385737" cy="2203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Chart 11"/>
          <xdr:cNvGraphicFramePr/>
        </xdr:nvGraphicFramePr>
        <xdr:xfrm>
          <a:off x="2708747" y="2286000"/>
          <a:ext cx="2406178" cy="22388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Chart 12"/>
          <xdr:cNvGraphicFramePr/>
        </xdr:nvGraphicFramePr>
        <xdr:xfrm>
          <a:off x="5300097" y="2295524"/>
          <a:ext cx="2493652" cy="22398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R_COMPUTATIONS!D26">
        <xdr:nvSpPr>
          <xdr:cNvPr id="22" name="TextBox 21"/>
          <xdr:cNvSpPr txBox="1"/>
        </xdr:nvSpPr>
        <xdr:spPr>
          <a:xfrm>
            <a:off x="1762126" y="3067050"/>
            <a:ext cx="7810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fld id="{7F3DCA8A-1620-41AC-ADEB-A748C66E0AA8}" type="TxLink">
              <a:rPr lang="en-US" sz="1800" b="1" i="0" u="none" strike="noStrike">
                <a:solidFill>
                  <a:schemeClr val="bg1"/>
                </a:solidFill>
                <a:latin typeface="Calibri"/>
              </a:rPr>
              <a:pPr algn="ctr"/>
              <a:t>7.1%</a:t>
            </a:fld>
            <a:endParaRPr lang="en-US" sz="1800" b="1">
              <a:solidFill>
                <a:schemeClr val="bg1"/>
              </a:solidFill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352426" y="1885950"/>
            <a:ext cx="3171824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 u="none" baseline="0">
                <a:solidFill>
                  <a:srgbClr val="002060"/>
                </a:solidFill>
                <a:latin typeface="+mn-lt"/>
              </a:rPr>
              <a:t>Participants</a:t>
            </a:r>
            <a:r>
              <a:rPr lang="en-US" sz="1400" u="none" baseline="0">
                <a:solidFill>
                  <a:srgbClr val="002060"/>
                </a:solidFill>
                <a:latin typeface="+mn-lt"/>
              </a:rPr>
              <a:t> </a:t>
            </a:r>
            <a:r>
              <a:rPr lang="en-US" sz="1400" b="1" u="none" baseline="0">
                <a:solidFill>
                  <a:srgbClr val="002060"/>
                </a:solidFill>
                <a:latin typeface="+mn-lt"/>
              </a:rPr>
              <a:t>Completed</a:t>
            </a:r>
            <a:r>
              <a:rPr lang="en-US" sz="1400" u="none" baseline="0">
                <a:solidFill>
                  <a:srgbClr val="002060"/>
                </a:solidFill>
              </a:rPr>
              <a:t> </a:t>
            </a:r>
            <a:r>
              <a:rPr lang="en-US" sz="1400" b="1" u="none" baseline="0">
                <a:solidFill>
                  <a:srgbClr val="002060"/>
                </a:solidFill>
              </a:rPr>
              <a:t>Programming</a:t>
            </a:r>
            <a:r>
              <a:rPr lang="en-US" sz="1400" u="none" baseline="0">
                <a:solidFill>
                  <a:srgbClr val="002060"/>
                </a:solidFill>
              </a:rPr>
              <a:t>  = </a:t>
            </a:r>
            <a:endParaRPr lang="en-US" sz="1400" u="none">
              <a:solidFill>
                <a:srgbClr val="002060"/>
              </a:solidFill>
            </a:endParaRPr>
          </a:p>
        </xdr:txBody>
      </xdr:sp>
      <xdr:sp macro="" textlink="R_COMPUTATIONS!D12">
        <xdr:nvSpPr>
          <xdr:cNvPr id="26" name="TextBox 25"/>
          <xdr:cNvSpPr txBox="1"/>
        </xdr:nvSpPr>
        <xdr:spPr>
          <a:xfrm>
            <a:off x="3457576" y="1857375"/>
            <a:ext cx="62865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78D18FA2-DCCC-49CE-AE9C-9D2168EB2BDA}" type="TxLink">
              <a:rPr lang="en-US" sz="1800" b="1" i="0" u="none" strike="noStrike">
                <a:solidFill>
                  <a:srgbClr val="002060"/>
                </a:solidFill>
                <a:latin typeface="Calibri"/>
              </a:rPr>
              <a:pPr/>
              <a:t>14</a:t>
            </a:fld>
            <a:endParaRPr lang="en-US" sz="1800">
              <a:solidFill>
                <a:srgbClr val="002060"/>
              </a:solidFill>
            </a:endParaRPr>
          </a:p>
        </xdr:txBody>
      </xdr:sp>
      <xdr:sp macro="" textlink="R_COMPUTATIONS!D28">
        <xdr:nvSpPr>
          <xdr:cNvPr id="27" name="TextBox 21"/>
          <xdr:cNvSpPr txBox="1"/>
        </xdr:nvSpPr>
        <xdr:spPr>
          <a:xfrm>
            <a:off x="6992772" y="3006970"/>
            <a:ext cx="820773" cy="3451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0BA534CF-6FC2-4BEA-A6B8-7CB061E64D37}" type="TxLink">
              <a:rPr lang="en-US" sz="1800" b="1" i="0" u="none" strike="noStrike">
                <a:solidFill>
                  <a:schemeClr val="bg1"/>
                </a:solidFill>
                <a:latin typeface="Calibri"/>
              </a:rPr>
              <a:pPr algn="ctr"/>
              <a:t>14.3%</a:t>
            </a:fld>
            <a:endParaRPr lang="en-US" sz="1800" b="1">
              <a:solidFill>
                <a:schemeClr val="bg1"/>
              </a:solidFill>
            </a:endParaRP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4343400" y="1914525"/>
            <a:ext cx="3171824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 u="none" baseline="0">
                <a:solidFill>
                  <a:srgbClr val="002060"/>
                </a:solidFill>
                <a:latin typeface="+mn-lt"/>
              </a:rPr>
              <a:t>3 Year Recidivism Rate Target </a:t>
            </a:r>
            <a:r>
              <a:rPr lang="en-US" sz="1400" u="none" baseline="0">
                <a:solidFill>
                  <a:srgbClr val="002060"/>
                </a:solidFill>
              </a:rPr>
              <a:t>= </a:t>
            </a:r>
            <a:endParaRPr lang="en-US" sz="1400" u="none">
              <a:solidFill>
                <a:srgbClr val="002060"/>
              </a:solidFill>
            </a:endParaRPr>
          </a:p>
        </xdr:txBody>
      </xdr:sp>
      <xdr:sp macro="" textlink="R_COMPUTATIONS!H16">
        <xdr:nvSpPr>
          <xdr:cNvPr id="30" name="TextBox 29"/>
          <xdr:cNvSpPr txBox="1"/>
        </xdr:nvSpPr>
        <xdr:spPr>
          <a:xfrm>
            <a:off x="6734175" y="1885950"/>
            <a:ext cx="81915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E91692DC-0A7D-40AB-90EC-486211BC465F}" type="TxLink">
              <a:rPr lang="en-US" sz="1800" b="1" i="0" u="none" strike="noStrike">
                <a:solidFill>
                  <a:srgbClr val="002060"/>
                </a:solidFill>
                <a:latin typeface="Calibri"/>
              </a:rPr>
              <a:pPr/>
              <a:t>25.0%</a:t>
            </a:fld>
            <a:endParaRPr lang="en-US" sz="18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24</xdr:row>
      <xdr:rowOff>161925</xdr:rowOff>
    </xdr:from>
    <xdr:to>
      <xdr:col>7</xdr:col>
      <xdr:colOff>752475</xdr:colOff>
      <xdr:row>40</xdr:row>
      <xdr:rowOff>9524</xdr:rowOff>
    </xdr:to>
    <xdr:grpSp>
      <xdr:nvGrpSpPr>
        <xdr:cNvPr id="54" name="Group 53"/>
        <xdr:cNvGrpSpPr/>
      </xdr:nvGrpSpPr>
      <xdr:grpSpPr>
        <a:xfrm>
          <a:off x="0" y="4689475"/>
          <a:ext cx="8385175" cy="2863849"/>
          <a:chOff x="0" y="4733925"/>
          <a:chExt cx="8172450" cy="2895599"/>
        </a:xfrm>
      </xdr:grpSpPr>
      <xdr:grpSp>
        <xdr:nvGrpSpPr>
          <xdr:cNvPr id="42" name="Group 41"/>
          <xdr:cNvGrpSpPr/>
        </xdr:nvGrpSpPr>
        <xdr:grpSpPr>
          <a:xfrm>
            <a:off x="0" y="4733925"/>
            <a:ext cx="8172450" cy="2895599"/>
            <a:chOff x="0" y="1762125"/>
            <a:chExt cx="8172450" cy="2895599"/>
          </a:xfrm>
        </xdr:grpSpPr>
        <xdr:sp macro="" textlink="">
          <xdr:nvSpPr>
            <xdr:cNvPr id="43" name="Rounded Rectangle 42"/>
            <xdr:cNvSpPr/>
          </xdr:nvSpPr>
          <xdr:spPr>
            <a:xfrm>
              <a:off x="0" y="1762125"/>
              <a:ext cx="8172450" cy="2895599"/>
            </a:xfrm>
            <a:prstGeom prst="roundRect">
              <a:avLst>
                <a:gd name="adj" fmla="val 10133"/>
              </a:avLst>
            </a:prstGeom>
            <a:gradFill>
              <a:gsLst>
                <a:gs pos="0">
                  <a:srgbClr val="5E9EFF">
                    <a:alpha val="41000"/>
                  </a:srgbClr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27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graphicFrame macro="">
          <xdr:nvGraphicFramePr>
            <xdr:cNvPr id="44" name="Chart 43"/>
            <xdr:cNvGraphicFramePr/>
          </xdr:nvGraphicFramePr>
          <xdr:xfrm>
            <a:off x="180975" y="2295526"/>
            <a:ext cx="2385737" cy="2203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graphicFrame macro="">
          <xdr:nvGraphicFramePr>
            <xdr:cNvPr id="45" name="Chart 44"/>
            <xdr:cNvGraphicFramePr/>
          </xdr:nvGraphicFramePr>
          <xdr:xfrm>
            <a:off x="2708747" y="2286000"/>
            <a:ext cx="2406178" cy="223883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graphicFrame macro="">
          <xdr:nvGraphicFramePr>
            <xdr:cNvPr id="46" name="Chart 45"/>
            <xdr:cNvGraphicFramePr/>
          </xdr:nvGraphicFramePr>
          <xdr:xfrm>
            <a:off x="5300098" y="2295525"/>
            <a:ext cx="2471677" cy="224277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sp macro="" textlink="R_COMPUTATIONS!F26">
          <xdr:nvSpPr>
            <xdr:cNvPr id="47" name="TextBox 46"/>
            <xdr:cNvSpPr txBox="1"/>
          </xdr:nvSpPr>
          <xdr:spPr>
            <a:xfrm>
              <a:off x="1704976" y="3076575"/>
              <a:ext cx="781050" cy="3333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fld id="{6D6CEB40-04D5-479E-860D-020B3563417E}" type="TxLink">
                <a:rPr lang="en-US" sz="1800" b="1" i="0" u="none" strike="noStrike">
                  <a:solidFill>
                    <a:schemeClr val="bg1"/>
                  </a:solidFill>
                  <a:latin typeface="Calibri"/>
                </a:rPr>
                <a:pPr algn="ctr"/>
                <a:t>12.5%</a:t>
              </a:fld>
              <a:endParaRPr lang="en-US" sz="18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48" name="TextBox 47"/>
            <xdr:cNvSpPr txBox="1"/>
          </xdr:nvSpPr>
          <xdr:spPr>
            <a:xfrm>
              <a:off x="352426" y="1885950"/>
              <a:ext cx="3171824" cy="342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1400" b="1" u="none" baseline="0">
                  <a:solidFill>
                    <a:srgbClr val="002060"/>
                  </a:solidFill>
                  <a:latin typeface="+mn-lt"/>
                </a:rPr>
                <a:t>Not Completed</a:t>
              </a:r>
              <a:r>
                <a:rPr lang="en-US" sz="1400" u="none" baseline="0">
                  <a:solidFill>
                    <a:srgbClr val="002060"/>
                  </a:solidFill>
                </a:rPr>
                <a:t> </a:t>
              </a:r>
              <a:r>
                <a:rPr lang="en-US" sz="1400" b="1" u="none" baseline="0">
                  <a:solidFill>
                    <a:srgbClr val="002060"/>
                  </a:solidFill>
                </a:rPr>
                <a:t>Programming</a:t>
              </a:r>
              <a:r>
                <a:rPr lang="en-US" sz="1400" u="none" baseline="0">
                  <a:solidFill>
                    <a:srgbClr val="002060"/>
                  </a:solidFill>
                </a:rPr>
                <a:t>  = </a:t>
              </a:r>
              <a:endParaRPr lang="en-US" sz="1400" u="none">
                <a:solidFill>
                  <a:srgbClr val="002060"/>
                </a:solidFill>
              </a:endParaRPr>
            </a:p>
          </xdr:txBody>
        </xdr:sp>
        <xdr:sp macro="" textlink="R_COMPUTATIONS!F2">
          <xdr:nvSpPr>
            <xdr:cNvPr id="49" name="TextBox 48"/>
            <xdr:cNvSpPr txBox="1"/>
          </xdr:nvSpPr>
          <xdr:spPr>
            <a:xfrm>
              <a:off x="2828926" y="1847850"/>
              <a:ext cx="628650" cy="3619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fld id="{D6EEAAAE-EAAA-495F-9B2C-DE60588456DA}" type="TxLink">
                <a:rPr lang="en-US" sz="1800" b="1" i="0" u="none" strike="noStrike">
                  <a:solidFill>
                    <a:srgbClr val="002060"/>
                  </a:solidFill>
                  <a:latin typeface="Calibri"/>
                </a:rPr>
                <a:pPr/>
                <a:t>32</a:t>
              </a:fld>
              <a:endParaRPr lang="en-US" sz="1800" b="1">
                <a:solidFill>
                  <a:srgbClr val="002060"/>
                </a:solidFill>
              </a:endParaRPr>
            </a:p>
          </xdr:txBody>
        </xdr:sp>
        <xdr:sp macro="" textlink="R_COMPUTATIONS!F28">
          <xdr:nvSpPr>
            <xdr:cNvPr id="50" name="TextBox 21"/>
            <xdr:cNvSpPr txBox="1"/>
          </xdr:nvSpPr>
          <xdr:spPr>
            <a:xfrm>
              <a:off x="6941498" y="3043603"/>
              <a:ext cx="820773" cy="3451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fld id="{B4C68A32-A936-4644-A042-4A91B116A08B}" type="TxLink">
                <a:rPr lang="en-US" sz="1800" b="1" i="0" u="none" strike="noStrike">
                  <a:solidFill>
                    <a:schemeClr val="bg1"/>
                  </a:solidFill>
                  <a:latin typeface="Calibri"/>
                </a:rPr>
                <a:pPr algn="ctr"/>
                <a:t>25.0%</a:t>
              </a:fld>
              <a:endParaRPr lang="en-US" sz="1800" b="1">
                <a:solidFill>
                  <a:schemeClr val="bg1"/>
                </a:solidFill>
              </a:endParaRPr>
            </a:p>
          </xdr:txBody>
        </xdr:sp>
      </xdr:grpSp>
      <xdr:sp macro="" textlink="R_COMPUTATIONS!F27">
        <xdr:nvSpPr>
          <xdr:cNvPr id="53" name="TextBox 52"/>
          <xdr:cNvSpPr txBox="1"/>
        </xdr:nvSpPr>
        <xdr:spPr>
          <a:xfrm>
            <a:off x="4314826" y="5981700"/>
            <a:ext cx="876300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64B7073A-689D-4116-8C84-69C16B35AEF2}" type="TxLink">
              <a:rPr lang="en-US" sz="1800" b="1" i="0" u="none" strike="noStrike">
                <a:solidFill>
                  <a:schemeClr val="bg1"/>
                </a:solidFill>
                <a:latin typeface="Calibri"/>
              </a:rPr>
              <a:pPr/>
              <a:t>25.0%</a:t>
            </a:fld>
            <a:endParaRPr lang="en-US" sz="18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9525</xdr:colOff>
      <xdr:row>41</xdr:row>
      <xdr:rowOff>2931</xdr:rowOff>
    </xdr:from>
    <xdr:to>
      <xdr:col>7</xdr:col>
      <xdr:colOff>762000</xdr:colOff>
      <xdr:row>56</xdr:row>
      <xdr:rowOff>28574</xdr:rowOff>
    </xdr:to>
    <xdr:grpSp>
      <xdr:nvGrpSpPr>
        <xdr:cNvPr id="55" name="Group 54"/>
        <xdr:cNvGrpSpPr/>
      </xdr:nvGrpSpPr>
      <xdr:grpSpPr>
        <a:xfrm>
          <a:off x="9525" y="7622931"/>
          <a:ext cx="8385175" cy="2787893"/>
          <a:chOff x="0" y="4733925"/>
          <a:chExt cx="8172450" cy="2895599"/>
        </a:xfrm>
      </xdr:grpSpPr>
      <xdr:grpSp>
        <xdr:nvGrpSpPr>
          <xdr:cNvPr id="56" name="Group 41"/>
          <xdr:cNvGrpSpPr/>
        </xdr:nvGrpSpPr>
        <xdr:grpSpPr>
          <a:xfrm>
            <a:off x="0" y="4733925"/>
            <a:ext cx="8172450" cy="2895599"/>
            <a:chOff x="0" y="1762125"/>
            <a:chExt cx="8172450" cy="2895599"/>
          </a:xfrm>
        </xdr:grpSpPr>
        <xdr:sp macro="" textlink="">
          <xdr:nvSpPr>
            <xdr:cNvPr id="58" name="Rounded Rectangle 57"/>
            <xdr:cNvSpPr/>
          </xdr:nvSpPr>
          <xdr:spPr>
            <a:xfrm>
              <a:off x="0" y="1762125"/>
              <a:ext cx="8172450" cy="2895599"/>
            </a:xfrm>
            <a:prstGeom prst="roundRect">
              <a:avLst>
                <a:gd name="adj" fmla="val 10133"/>
              </a:avLst>
            </a:prstGeom>
            <a:gradFill>
              <a:gsLst>
                <a:gs pos="0">
                  <a:srgbClr val="5E9EFF">
                    <a:alpha val="41000"/>
                  </a:srgbClr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27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graphicFrame macro="">
          <xdr:nvGraphicFramePr>
            <xdr:cNvPr id="59" name="Chart 58"/>
            <xdr:cNvGraphicFramePr/>
          </xdr:nvGraphicFramePr>
          <xdr:xfrm>
            <a:off x="180975" y="2295526"/>
            <a:ext cx="2385737" cy="2203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graphicFrame macro="">
          <xdr:nvGraphicFramePr>
            <xdr:cNvPr id="60" name="Chart 59"/>
            <xdr:cNvGraphicFramePr/>
          </xdr:nvGraphicFramePr>
          <xdr:xfrm>
            <a:off x="2708747" y="2286000"/>
            <a:ext cx="2406178" cy="223883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"/>
            </a:graphicData>
          </a:graphic>
        </xdr:graphicFrame>
        <xdr:graphicFrame macro="">
          <xdr:nvGraphicFramePr>
            <xdr:cNvPr id="61" name="Chart 60"/>
            <xdr:cNvGraphicFramePr/>
          </xdr:nvGraphicFramePr>
          <xdr:xfrm>
            <a:off x="5300098" y="2295524"/>
            <a:ext cx="2454830" cy="223784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0"/>
            </a:graphicData>
          </a:graphic>
        </xdr:graphicFrame>
        <xdr:sp macro="" textlink="R_COMPUTATIONS!B26">
          <xdr:nvSpPr>
            <xdr:cNvPr id="62" name="TextBox 61"/>
            <xdr:cNvSpPr txBox="1"/>
          </xdr:nvSpPr>
          <xdr:spPr>
            <a:xfrm>
              <a:off x="1704976" y="3076575"/>
              <a:ext cx="781050" cy="3333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fld id="{2207E125-B75F-4407-B7D9-5D36EC6515BA}" type="TxLink">
                <a:rPr lang="en-US" sz="1800" b="1" i="0" u="none" strike="noStrike">
                  <a:solidFill>
                    <a:schemeClr val="bg1"/>
                  </a:solidFill>
                  <a:latin typeface="Calibri"/>
                </a:rPr>
                <a:pPr algn="ctr"/>
                <a:t>10.9%</a:t>
              </a:fld>
              <a:endParaRPr lang="en-US" sz="18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63" name="TextBox 62"/>
            <xdr:cNvSpPr txBox="1"/>
          </xdr:nvSpPr>
          <xdr:spPr>
            <a:xfrm>
              <a:off x="352426" y="1885950"/>
              <a:ext cx="1657349" cy="342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1400" b="1" u="none" baseline="0">
                  <a:solidFill>
                    <a:srgbClr val="002060"/>
                  </a:solidFill>
                  <a:latin typeface="+mn-lt"/>
                </a:rPr>
                <a:t>Total Participants</a:t>
              </a:r>
              <a:r>
                <a:rPr lang="en-US" sz="1400" u="none" baseline="0">
                  <a:solidFill>
                    <a:srgbClr val="002060"/>
                  </a:solidFill>
                </a:rPr>
                <a:t> = </a:t>
              </a:r>
              <a:endParaRPr lang="en-US" sz="1400" u="none">
                <a:solidFill>
                  <a:srgbClr val="002060"/>
                </a:solidFill>
              </a:endParaRPr>
            </a:p>
          </xdr:txBody>
        </xdr:sp>
        <xdr:sp macro="" textlink="R_COMPUTATIONS!D2">
          <xdr:nvSpPr>
            <xdr:cNvPr id="64" name="TextBox 63"/>
            <xdr:cNvSpPr txBox="1"/>
          </xdr:nvSpPr>
          <xdr:spPr>
            <a:xfrm>
              <a:off x="1914526" y="1866900"/>
              <a:ext cx="628650" cy="3619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fld id="{4A69C887-FC4F-4863-BD35-108B40DF53E8}" type="TxLink">
                <a:rPr lang="en-US" sz="1800" b="1" i="0" u="none" strike="noStrike">
                  <a:solidFill>
                    <a:srgbClr val="002060"/>
                  </a:solidFill>
                  <a:latin typeface="Calibri"/>
                </a:rPr>
                <a:pPr/>
                <a:t>46</a:t>
              </a:fld>
              <a:endParaRPr lang="en-US" sz="1800" b="1" i="0" u="none" strike="noStrike">
                <a:solidFill>
                  <a:srgbClr val="002060"/>
                </a:solidFill>
                <a:latin typeface="Calibri"/>
              </a:endParaRPr>
            </a:p>
          </xdr:txBody>
        </xdr:sp>
        <xdr:sp macro="" textlink="R_COMPUTATIONS!B28">
          <xdr:nvSpPr>
            <xdr:cNvPr id="65" name="TextBox 21"/>
            <xdr:cNvSpPr txBox="1"/>
          </xdr:nvSpPr>
          <xdr:spPr>
            <a:xfrm>
              <a:off x="6934175" y="3014233"/>
              <a:ext cx="820773" cy="3451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fld id="{C4F6E202-6200-4A72-A9A2-993F58E75255}" type="TxLink">
                <a:rPr lang="en-US" sz="1800" b="1" i="0" u="none" strike="noStrike">
                  <a:solidFill>
                    <a:schemeClr val="bg1"/>
                  </a:solidFill>
                  <a:latin typeface="Calibri"/>
                </a:rPr>
                <a:pPr algn="ctr"/>
                <a:t>21.7%</a:t>
              </a:fld>
              <a:endParaRPr lang="en-US" sz="1800" b="1">
                <a:solidFill>
                  <a:schemeClr val="bg1"/>
                </a:solidFill>
              </a:endParaRPr>
            </a:p>
          </xdr:txBody>
        </xdr:sp>
      </xdr:grpSp>
      <xdr:sp macro="" textlink="R_COMPUTATIONS!B27">
        <xdr:nvSpPr>
          <xdr:cNvPr id="57" name="TextBox 56"/>
          <xdr:cNvSpPr txBox="1"/>
        </xdr:nvSpPr>
        <xdr:spPr>
          <a:xfrm>
            <a:off x="4314826" y="5981700"/>
            <a:ext cx="876300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2C048113-E888-4A59-B872-0895D4321945}" type="TxLink">
              <a:rPr lang="en-US" sz="1800" b="1" i="0" u="none" strike="noStrike">
                <a:solidFill>
                  <a:schemeClr val="bg1"/>
                </a:solidFill>
                <a:latin typeface="Calibri"/>
              </a:rPr>
              <a:pPr/>
              <a:t>19.6%</a:t>
            </a:fld>
            <a:endParaRPr lang="en-US" sz="18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0.57369</cdr:x>
      <cdr:y>0.19773</cdr:y>
    </cdr:from>
    <cdr:to>
      <cdr:x>0.98699</cdr:x>
      <cdr:y>0.35158</cdr:y>
    </cdr:to>
    <cdr:sp macro="" textlink="ACTUAL">
      <cdr:nvSpPr>
        <cdr:cNvPr id="3" name="TextBox 2"/>
        <cdr:cNvSpPr txBox="1"/>
      </cdr:nvSpPr>
      <cdr:spPr>
        <a:xfrm xmlns:a="http://schemas.openxmlformats.org/drawingml/2006/main">
          <a:off x="1235785" y="455213"/>
          <a:ext cx="890276" cy="35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D2BE55C-D3B0-4B2E-B02F-F529C4D77FCD}" type="TxLink">
            <a:rPr lang="en-US" sz="1600" b="1" i="0" u="none" strike="noStrike">
              <a:solidFill>
                <a:schemeClr val="bg1"/>
              </a:solidFill>
              <a:latin typeface="Calibri"/>
              <a:cs typeface="Consolas"/>
            </a:rPr>
            <a:pPr/>
            <a:t> 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0.62587</cdr:x>
      <cdr:y>0.2284</cdr:y>
    </cdr:from>
    <cdr:to>
      <cdr:x>0.96617</cdr:x>
      <cdr:y>0.64325</cdr:y>
    </cdr:to>
    <cdr:sp macro="" textlink="">
      <cdr:nvSpPr>
        <cdr:cNvPr id="4" name="16-Point Star 3"/>
        <cdr:cNvSpPr/>
      </cdr:nvSpPr>
      <cdr:spPr>
        <a:xfrm xmlns:a="http://schemas.openxmlformats.org/drawingml/2006/main">
          <a:off x="1409700" y="490322"/>
          <a:ext cx="766487" cy="890579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chemeClr val="bg1"/>
            </a:solidFill>
          </a:endParaRPr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2:R592" totalsRowShown="0" headerRowDxfId="51" dataDxfId="49" headerRowBorderDxfId="50" tableBorderDxfId="48">
  <sortState ref="A3:R569">
    <sortCondition ref="B3:B569"/>
    <sortCondition ref="C3:C569"/>
    <sortCondition ref="E3:E569"/>
  </sortState>
  <tableColumns count="18">
    <tableColumn id="1" name="CODE" dataDxfId="47"/>
    <tableColumn id="2" name="AGENCY" dataDxfId="46"/>
    <tableColumn id="3" name="YEAR_C" dataDxfId="45"/>
    <tableColumn id="4" name="QUARTER_C" dataDxfId="44"/>
    <tableColumn id="5" name="QUARTERS" dataDxfId="43"/>
    <tableColumn id="6" name="ADMISSIONS" dataDxfId="42"/>
    <tableColumn id="7" name="EXITS" dataDxfId="41"/>
    <tableColumn id="8" name="S_EXITS" dataDxfId="40"/>
    <tableColumn id="9" name="U_EXITS" dataDxfId="39"/>
    <tableColumn id="10" name="GRAD" dataDxfId="38"/>
    <tableColumn id="11" name="CUM_GRAD" dataDxfId="37"/>
    <tableColumn id="12" name="GRAD_T" dataDxfId="36"/>
    <tableColumn id="13" name="MSERVED" dataDxfId="35"/>
    <tableColumn id="14" name="CUM" dataDxfId="34"/>
    <tableColumn id="15" name="SERVED_T" dataDxfId="33"/>
    <tableColumn id="16" name="ACTIVE" dataDxfId="32"/>
    <tableColumn id="17" name="ADP" dataDxfId="31"/>
    <tableColumn id="18" name="ADPT" dataDxfId="3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Z142" totalsRowShown="0" headerRowDxfId="29" dataDxfId="27" headerRowBorderDxfId="28" tableBorderDxfId="26" headerRowCellStyle="Normal 2" dataCellStyle="Normal 2">
  <autoFilter ref="A1:Z142"/>
  <tableColumns count="26">
    <tableColumn id="1" name="AGENCY" dataDxfId="25" dataCellStyle="Normal 2"/>
    <tableColumn id="2" name="C_YEAR" dataDxfId="24" dataCellStyle="Normal 2"/>
    <tableColumn id="3" name="COHORT.COHORT" dataDxfId="23" dataCellStyle="Normal 2"/>
    <tableColumn id="4" name="TOTAL_EXITS" dataDxfId="22" dataCellStyle="Normal 2"/>
    <tableColumn id="5" name="DISP1" dataDxfId="21" dataCellStyle="Normal 2"/>
    <tableColumn id="6" name="DISP2" dataDxfId="20" dataCellStyle="Normal 2"/>
    <tableColumn id="7" name="N901" dataDxfId="19" dataCellStyle="Normal 2"/>
    <tableColumn id="8" name="N902" dataDxfId="18" dataCellStyle="Normal 2"/>
    <tableColumn id="9" name="SIXM1" dataDxfId="17" dataCellStyle="Normal 2"/>
    <tableColumn id="10" name="SIXM2" dataDxfId="16" dataCellStyle="Normal 2"/>
    <tableColumn id="11" name="Y11" dataDxfId="15" dataCellStyle="Normal 2"/>
    <tableColumn id="12" name="Y12" dataDxfId="14" dataCellStyle="Normal 2"/>
    <tableColumn id="13" name="Y31" dataDxfId="13" dataCellStyle="Normal 2"/>
    <tableColumn id="14" name="Y32" dataDxfId="12" dataCellStyle="Normal 2"/>
    <tableColumn id="15" name="N901_P" dataDxfId="11" dataCellStyle="Normal 2"/>
    <tableColumn id="16" name="N902_P" dataDxfId="10" dataCellStyle="Normal 2"/>
    <tableColumn id="17" name="SIXM1_P" dataDxfId="9" dataCellStyle="Normal 2"/>
    <tableColumn id="18" name="SIXM2_P" dataDxfId="8" dataCellStyle="Normal 2"/>
    <tableColumn id="19" name="Y11_P" dataDxfId="7" dataCellStyle="Normal 2"/>
    <tableColumn id="20" name="Y12_P" dataDxfId="6" dataCellStyle="Normal 2"/>
    <tableColumn id="21" name="Y31_P" dataDxfId="5" dataCellStyle="Normal 2"/>
    <tableColumn id="22" name="Y32_P" dataDxfId="4" dataCellStyle="Normal 2"/>
    <tableColumn id="23" name="REC_T" dataDxfId="3" dataCellStyle="Normal 2"/>
    <tableColumn id="24" name="N_AGENCY" dataDxfId="2" dataCellStyle="Normal 2"/>
    <tableColumn id="25" name="RECIDIVISM_N.COHORT" dataDxfId="1" dataCellStyle="Normal 2"/>
    <tableColumn id="26" name="DATEQ" dataDxfId="0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Z117"/>
  <sheetViews>
    <sheetView showGridLines="0" showRowColHeaders="0" zoomScaleNormal="100" zoomScaleSheetLayoutView="100" workbookViewId="0">
      <pane ySplit="9" topLeftCell="A10" activePane="bottomLeft" state="frozen"/>
      <selection activeCell="D8" sqref="D8"/>
      <selection pane="bottomLeft" activeCell="C8" sqref="C8"/>
    </sheetView>
  </sheetViews>
  <sheetFormatPr defaultRowHeight="14.4"/>
  <cols>
    <col min="1" max="1" width="5.44140625" customWidth="1"/>
    <col min="2" max="2" width="32.88671875" customWidth="1"/>
    <col min="3" max="3" width="29.109375" customWidth="1"/>
    <col min="4" max="4" width="10.6640625" customWidth="1"/>
    <col min="5" max="5" width="20.88671875" customWidth="1"/>
    <col min="6" max="6" width="49.6640625" customWidth="1"/>
    <col min="7" max="7" width="33.88671875" hidden="1" customWidth="1"/>
    <col min="8" max="9" width="15.44140625" hidden="1" customWidth="1"/>
    <col min="10" max="10" width="15.5546875" hidden="1" customWidth="1"/>
    <col min="11" max="11" width="12.6640625" hidden="1" customWidth="1"/>
    <col min="12" max="12" width="13.44140625" hidden="1" customWidth="1"/>
    <col min="13" max="14" width="15.6640625" hidden="1" customWidth="1"/>
    <col min="15" max="15" width="12.5546875" hidden="1" customWidth="1"/>
    <col min="16" max="16" width="11" hidden="1" customWidth="1"/>
    <col min="17" max="20" width="9.109375" hidden="1" customWidth="1"/>
    <col min="21" max="21" width="31.33203125" hidden="1" customWidth="1"/>
    <col min="22" max="23" width="39.88671875" hidden="1" customWidth="1"/>
    <col min="24" max="24" width="9.109375" hidden="1" customWidth="1"/>
    <col min="25" max="25" width="12.5546875" hidden="1" customWidth="1"/>
    <col min="26" max="26" width="9.109375" hidden="1" customWidth="1"/>
    <col min="27" max="78" width="9.109375" customWidth="1"/>
  </cols>
  <sheetData>
    <row r="1" spans="2:6" ht="8.25" customHeight="1"/>
    <row r="6" spans="2:6">
      <c r="B6" s="17"/>
      <c r="C6" s="13"/>
      <c r="D6" s="18"/>
      <c r="E6" s="18"/>
    </row>
    <row r="7" spans="2:6">
      <c r="B7" s="17"/>
      <c r="C7" s="13"/>
      <c r="D7" s="18"/>
      <c r="E7" s="18"/>
    </row>
    <row r="8" spans="2:6" ht="14.1" customHeight="1">
      <c r="B8" s="44" t="s">
        <v>0</v>
      </c>
      <c r="C8" s="51" t="s">
        <v>26</v>
      </c>
      <c r="E8" s="43" t="s">
        <v>36</v>
      </c>
      <c r="F8" s="51">
        <v>2015</v>
      </c>
    </row>
    <row r="9" spans="2:6" ht="14.1" customHeight="1">
      <c r="B9" s="17"/>
      <c r="C9" s="13"/>
      <c r="D9" s="18"/>
      <c r="E9" s="45" t="s">
        <v>38</v>
      </c>
      <c r="F9" s="51" t="s">
        <v>18</v>
      </c>
    </row>
    <row r="10" spans="2:6">
      <c r="B10" s="13"/>
      <c r="E10" s="18"/>
    </row>
    <row r="11" spans="2:6">
      <c r="B11" s="13"/>
      <c r="E11" s="18"/>
    </row>
    <row r="12" spans="2:6">
      <c r="B12" s="13"/>
      <c r="E12" s="18"/>
    </row>
    <row r="13" spans="2:6">
      <c r="B13" s="17"/>
      <c r="C13" s="13"/>
      <c r="D13" s="18"/>
    </row>
    <row r="14" spans="2:6">
      <c r="B14" s="17"/>
      <c r="C14" s="13"/>
      <c r="D14" s="18"/>
    </row>
    <row r="15" spans="2:6">
      <c r="B15" s="17"/>
      <c r="C15" s="13"/>
      <c r="D15" s="18"/>
    </row>
    <row r="16" spans="2:6">
      <c r="B16" s="17"/>
      <c r="C16" s="13"/>
      <c r="D16" s="18"/>
    </row>
    <row r="17" spans="2:6">
      <c r="B17" s="17"/>
      <c r="C17" s="13"/>
      <c r="D17" s="18"/>
    </row>
    <row r="18" spans="2:6">
      <c r="B18" s="17"/>
      <c r="C18" s="13"/>
      <c r="D18" s="18"/>
    </row>
    <row r="19" spans="2:6">
      <c r="B19" s="17"/>
      <c r="C19" s="13"/>
      <c r="D19" s="18"/>
    </row>
    <row r="20" spans="2:6">
      <c r="B20" s="17"/>
      <c r="C20" s="13"/>
      <c r="D20" s="18"/>
    </row>
    <row r="21" spans="2:6">
      <c r="B21" s="17"/>
      <c r="C21" s="13"/>
      <c r="D21" s="18"/>
    </row>
    <row r="22" spans="2:6">
      <c r="B22" s="50" t="s">
        <v>70</v>
      </c>
      <c r="C22" s="54" t="s">
        <v>78</v>
      </c>
      <c r="D22" s="18"/>
      <c r="E22" s="48" t="s">
        <v>71</v>
      </c>
      <c r="F22" s="52">
        <v>2014</v>
      </c>
    </row>
    <row r="23" spans="2:6">
      <c r="B23" s="17"/>
      <c r="C23" s="13"/>
      <c r="D23" s="18"/>
      <c r="E23" s="49" t="s">
        <v>72</v>
      </c>
      <c r="F23" s="53" t="s">
        <v>77</v>
      </c>
    </row>
    <row r="24" spans="2:6">
      <c r="B24" s="17"/>
      <c r="C24" s="13"/>
      <c r="D24" s="18"/>
    </row>
    <row r="25" spans="2:6">
      <c r="B25" s="17"/>
      <c r="C25" s="13"/>
      <c r="D25" s="18"/>
    </row>
    <row r="26" spans="2:6">
      <c r="B26" s="17"/>
      <c r="C26" s="13"/>
      <c r="D26" s="18"/>
    </row>
    <row r="27" spans="2:6">
      <c r="B27" s="17"/>
      <c r="C27" s="13"/>
      <c r="D27" s="18"/>
    </row>
    <row r="28" spans="2:6">
      <c r="B28" s="17"/>
      <c r="C28" s="13"/>
      <c r="D28" s="18"/>
    </row>
    <row r="29" spans="2:6">
      <c r="B29" s="17"/>
      <c r="C29" s="13"/>
      <c r="D29" s="18"/>
    </row>
    <row r="30" spans="2:6">
      <c r="B30" s="17"/>
      <c r="C30" s="13"/>
      <c r="D30" s="18"/>
      <c r="E30" s="18"/>
    </row>
    <row r="31" spans="2:6">
      <c r="B31" s="17"/>
      <c r="C31" s="13"/>
      <c r="D31" s="18"/>
      <c r="E31" s="18"/>
    </row>
    <row r="32" spans="2:6">
      <c r="B32" s="17"/>
      <c r="C32" s="13"/>
      <c r="D32" s="18"/>
      <c r="E32" s="18"/>
    </row>
    <row r="33" spans="2:5">
      <c r="B33" s="17"/>
      <c r="C33" s="13"/>
      <c r="D33" s="18"/>
      <c r="E33" s="18"/>
    </row>
    <row r="34" spans="2:5">
      <c r="B34" s="17"/>
      <c r="C34" s="13"/>
      <c r="D34" s="18"/>
      <c r="E34" s="18"/>
    </row>
    <row r="35" spans="2:5">
      <c r="B35" s="17"/>
      <c r="C35" s="13"/>
      <c r="D35" s="18"/>
      <c r="E35" s="18"/>
    </row>
    <row r="36" spans="2:5">
      <c r="B36" s="17"/>
      <c r="C36" s="13"/>
      <c r="D36" s="18"/>
      <c r="E36" s="18"/>
    </row>
    <row r="37" spans="2:5">
      <c r="B37" s="17"/>
      <c r="C37" s="13"/>
      <c r="D37" s="18"/>
      <c r="E37" s="18"/>
    </row>
    <row r="38" spans="2:5">
      <c r="B38" s="17"/>
      <c r="C38" s="13"/>
      <c r="D38" s="18"/>
      <c r="E38" s="18"/>
    </row>
    <row r="39" spans="2:5">
      <c r="B39" s="17"/>
      <c r="C39" s="18"/>
      <c r="D39" s="18"/>
      <c r="E39" s="18"/>
    </row>
    <row r="40" spans="2:5">
      <c r="B40" s="17"/>
      <c r="C40" s="18"/>
      <c r="D40" s="18"/>
    </row>
    <row r="48" spans="2:5">
      <c r="B48" s="17"/>
      <c r="C48" s="18"/>
      <c r="D48" s="18"/>
      <c r="E48" s="18"/>
    </row>
    <row r="49" spans="2:5">
      <c r="B49" s="17"/>
      <c r="C49" s="18"/>
      <c r="D49" s="18"/>
      <c r="E49" s="18"/>
    </row>
    <row r="50" spans="2:5">
      <c r="B50" s="17"/>
      <c r="C50" s="18"/>
      <c r="D50" s="18"/>
      <c r="E50" s="18"/>
    </row>
    <row r="51" spans="2:5">
      <c r="D51" s="19"/>
      <c r="E51" s="19"/>
    </row>
    <row r="52" spans="2:5">
      <c r="D52" s="19"/>
      <c r="E52" s="19"/>
    </row>
    <row r="53" spans="2:5">
      <c r="D53" s="19"/>
      <c r="E53" s="19"/>
    </row>
    <row r="54" spans="2:5">
      <c r="D54" s="19"/>
      <c r="E54" s="19"/>
    </row>
    <row r="55" spans="2:5">
      <c r="D55" s="19"/>
      <c r="E55" s="19"/>
    </row>
    <row r="56" spans="2:5">
      <c r="D56" s="19"/>
      <c r="E56" s="19"/>
    </row>
    <row r="62" spans="2:5" ht="48.75" customHeight="1"/>
    <row r="74" spans="21:25" ht="15" thickBot="1"/>
    <row r="75" spans="21:25" ht="15" customHeight="1">
      <c r="U75" s="118" t="s">
        <v>37</v>
      </c>
      <c r="V75" s="119"/>
      <c r="W75" s="119"/>
      <c r="X75" s="119"/>
      <c r="Y75" s="120"/>
    </row>
    <row r="76" spans="21:25" ht="15" customHeight="1">
      <c r="U76" s="4" t="s">
        <v>0</v>
      </c>
      <c r="V76" s="5" t="s">
        <v>80</v>
      </c>
      <c r="W76" s="5" t="s">
        <v>72</v>
      </c>
      <c r="X76" s="5" t="s">
        <v>3</v>
      </c>
      <c r="Y76" s="6" t="s">
        <v>36</v>
      </c>
    </row>
    <row r="77" spans="21:25" ht="15" customHeight="1">
      <c r="U77" s="7" t="s">
        <v>16</v>
      </c>
      <c r="V77" s="40" t="s">
        <v>4</v>
      </c>
      <c r="W77" s="5" t="s">
        <v>77</v>
      </c>
      <c r="X77" s="8" t="s">
        <v>19</v>
      </c>
      <c r="Y77" s="9">
        <v>2000</v>
      </c>
    </row>
    <row r="78" spans="21:25" ht="15" customHeight="1">
      <c r="U78" s="7" t="s">
        <v>22</v>
      </c>
      <c r="V78" s="40" t="s">
        <v>5</v>
      </c>
      <c r="W78" s="40" t="s">
        <v>74</v>
      </c>
      <c r="X78" s="8" t="s">
        <v>17</v>
      </c>
      <c r="Y78" s="9">
        <v>2001</v>
      </c>
    </row>
    <row r="79" spans="21:25" ht="15" customHeight="1">
      <c r="U79" s="7" t="s">
        <v>81</v>
      </c>
      <c r="V79" s="40" t="s">
        <v>50</v>
      </c>
      <c r="W79" s="40" t="s">
        <v>56</v>
      </c>
      <c r="X79" s="8" t="s">
        <v>20</v>
      </c>
      <c r="Y79" s="9">
        <v>2002</v>
      </c>
    </row>
    <row r="80" spans="21:25" ht="15" customHeight="1">
      <c r="U80" s="7" t="s">
        <v>23</v>
      </c>
      <c r="V80" s="40" t="s">
        <v>51</v>
      </c>
      <c r="W80" s="40" t="s">
        <v>73</v>
      </c>
      <c r="X80" s="8" t="s">
        <v>21</v>
      </c>
      <c r="Y80" s="9">
        <v>2003</v>
      </c>
    </row>
    <row r="81" spans="21:25" ht="15" customHeight="1">
      <c r="U81" s="7" t="s">
        <v>24</v>
      </c>
      <c r="V81" s="40" t="s">
        <v>52</v>
      </c>
      <c r="W81" s="32"/>
      <c r="X81" s="8" t="s">
        <v>18</v>
      </c>
      <c r="Y81" s="9">
        <v>2004</v>
      </c>
    </row>
    <row r="82" spans="21:25" ht="15" customHeight="1">
      <c r="U82" s="7" t="s">
        <v>25</v>
      </c>
      <c r="V82" s="40" t="s">
        <v>53</v>
      </c>
      <c r="W82" s="32"/>
      <c r="X82" s="8"/>
      <c r="Y82" s="9">
        <v>2005</v>
      </c>
    </row>
    <row r="83" spans="21:25" ht="15" customHeight="1">
      <c r="U83" s="7" t="s">
        <v>26</v>
      </c>
      <c r="V83" s="40" t="s">
        <v>78</v>
      </c>
      <c r="W83" s="32"/>
      <c r="X83" s="8"/>
      <c r="Y83" s="9">
        <v>2006</v>
      </c>
    </row>
    <row r="84" spans="21:25" ht="15" customHeight="1">
      <c r="U84" s="7" t="s">
        <v>27</v>
      </c>
      <c r="V84" s="40" t="s">
        <v>55</v>
      </c>
      <c r="W84" s="32"/>
      <c r="X84" s="8"/>
      <c r="Y84" s="9">
        <v>2007</v>
      </c>
    </row>
    <row r="85" spans="21:25" ht="15" customHeight="1">
      <c r="U85" s="7" t="s">
        <v>28</v>
      </c>
      <c r="V85" s="40" t="s">
        <v>79</v>
      </c>
      <c r="W85" s="32"/>
      <c r="X85" s="8"/>
      <c r="Y85" s="9">
        <v>2008</v>
      </c>
    </row>
    <row r="86" spans="21:25" ht="15" customHeight="1">
      <c r="U86" s="7" t="s">
        <v>29</v>
      </c>
      <c r="V86" s="40" t="s">
        <v>57</v>
      </c>
      <c r="W86" s="32"/>
      <c r="X86" s="8"/>
      <c r="Y86" s="9">
        <v>2009</v>
      </c>
    </row>
    <row r="87" spans="21:25" ht="15" customHeight="1">
      <c r="U87" s="7" t="s">
        <v>30</v>
      </c>
      <c r="W87" s="32"/>
      <c r="X87" s="8"/>
      <c r="Y87" s="9">
        <v>2010</v>
      </c>
    </row>
    <row r="88" spans="21:25" ht="15" customHeight="1">
      <c r="U88" s="7" t="s">
        <v>31</v>
      </c>
      <c r="V88" s="8"/>
      <c r="W88" s="32"/>
      <c r="X88" s="8"/>
      <c r="Y88" s="9">
        <v>2011</v>
      </c>
    </row>
    <row r="89" spans="21:25" ht="15" customHeight="1">
      <c r="U89" s="7" t="s">
        <v>32</v>
      </c>
      <c r="V89" s="8"/>
      <c r="W89" s="32"/>
      <c r="X89" s="8"/>
      <c r="Y89" s="9">
        <v>2012</v>
      </c>
    </row>
    <row r="90" spans="21:25" ht="15" customHeight="1">
      <c r="U90" s="87" t="s">
        <v>130</v>
      </c>
      <c r="V90" s="8"/>
      <c r="W90" s="32"/>
      <c r="X90" s="8"/>
      <c r="Y90" s="9">
        <v>2013</v>
      </c>
    </row>
    <row r="91" spans="21:25" ht="15" customHeight="1">
      <c r="U91" s="87" t="s">
        <v>131</v>
      </c>
      <c r="V91" s="8"/>
      <c r="W91" s="8"/>
      <c r="X91" s="8"/>
      <c r="Y91" s="9">
        <v>2014</v>
      </c>
    </row>
    <row r="92" spans="21:25" ht="15" customHeight="1">
      <c r="U92" s="7" t="s">
        <v>33</v>
      </c>
      <c r="V92" s="8"/>
      <c r="W92" s="8"/>
      <c r="X92" s="8"/>
      <c r="Y92" s="9">
        <v>2015</v>
      </c>
    </row>
    <row r="93" spans="21:25" ht="15" customHeight="1">
      <c r="U93" s="7" t="s">
        <v>34</v>
      </c>
      <c r="V93" s="8"/>
      <c r="W93" s="8"/>
      <c r="X93" s="8"/>
      <c r="Y93" s="9">
        <v>2016</v>
      </c>
    </row>
    <row r="94" spans="21:25" ht="15" customHeight="1">
      <c r="U94" s="7" t="s">
        <v>67</v>
      </c>
      <c r="V94" s="8"/>
      <c r="W94" s="8"/>
      <c r="X94" s="8"/>
      <c r="Y94" s="9"/>
    </row>
    <row r="95" spans="21:25" ht="15" customHeight="1">
      <c r="U95" s="7"/>
      <c r="V95" s="8"/>
      <c r="W95" s="8"/>
      <c r="X95" s="8"/>
      <c r="Y95" s="9"/>
    </row>
    <row r="96" spans="21:25" ht="15" customHeight="1">
      <c r="U96" s="7"/>
      <c r="V96" s="8"/>
      <c r="W96" s="8"/>
      <c r="X96" s="8"/>
      <c r="Y96" s="9"/>
    </row>
    <row r="97" spans="21:25" ht="15" customHeight="1">
      <c r="U97" s="7"/>
      <c r="V97" s="8"/>
      <c r="W97" s="8"/>
      <c r="X97" s="8"/>
      <c r="Y97" s="9"/>
    </row>
    <row r="98" spans="21:25" ht="15" customHeight="1">
      <c r="U98" s="7"/>
      <c r="V98" s="8"/>
      <c r="W98" s="8"/>
      <c r="X98" s="8"/>
      <c r="Y98" s="9"/>
    </row>
    <row r="99" spans="21:25" ht="15" customHeight="1">
      <c r="U99" s="7"/>
      <c r="V99" s="8"/>
      <c r="W99" s="8"/>
      <c r="X99" s="8"/>
      <c r="Y99" s="9"/>
    </row>
    <row r="100" spans="21:25" ht="15" customHeight="1" thickBot="1">
      <c r="U100" s="7"/>
      <c r="V100" s="10"/>
      <c r="W100" s="8"/>
      <c r="X100" s="8"/>
      <c r="Y100" s="9"/>
    </row>
    <row r="101" spans="21:25" ht="15" customHeight="1">
      <c r="W101" s="8"/>
      <c r="X101" s="8"/>
      <c r="Y101" s="9"/>
    </row>
    <row r="102" spans="21:25" ht="15" customHeight="1" thickBot="1">
      <c r="W102" s="8"/>
      <c r="X102" s="10"/>
      <c r="Y102" s="11"/>
    </row>
    <row r="103" spans="21:25" ht="15" customHeight="1" thickBot="1">
      <c r="W103" s="10"/>
    </row>
    <row r="104" spans="21:25" ht="15" customHeight="1"/>
    <row r="105" spans="21:25" ht="15" customHeight="1"/>
    <row r="106" spans="21:25" ht="15" customHeight="1"/>
    <row r="107" spans="21:25" ht="15" customHeight="1"/>
    <row r="108" spans="21:25" ht="15" customHeight="1"/>
    <row r="109" spans="21:25" ht="15" customHeight="1"/>
    <row r="110" spans="21:25" ht="15" customHeight="1"/>
    <row r="111" spans="21:25" ht="15" customHeight="1"/>
    <row r="112" spans="21:25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1">
    <mergeCell ref="U75:Y75"/>
  </mergeCells>
  <dataValidations count="5">
    <dataValidation type="list" allowBlank="1" showInputMessage="1" showErrorMessage="1" sqref="F8 F22">
      <formula1>$Y$77:$Y$93</formula1>
    </dataValidation>
    <dataValidation type="list" allowBlank="1" showInputMessage="1" showErrorMessage="1" sqref="F9 D30:D39 D48:D50 D6:D7">
      <formula1>$X$77:$X$81</formula1>
    </dataValidation>
    <dataValidation type="list" allowBlank="1" showInputMessage="1" showErrorMessage="1" sqref="C22">
      <formula1>$V$77:$V$87</formula1>
    </dataValidation>
    <dataValidation type="list" allowBlank="1" showInputMessage="1" showErrorMessage="1" sqref="F23">
      <formula1>$W$77:$W$80</formula1>
    </dataValidation>
    <dataValidation type="list" showInputMessage="1" showErrorMessage="1" sqref="C8">
      <formula1>$U$77:$U$94</formula1>
    </dataValidation>
  </dataValidations>
  <pageMargins left="0.2" right="0.16" top="0.22" bottom="0.19" header="0.17" footer="0.16"/>
  <pageSetup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C7:X41"/>
  <sheetViews>
    <sheetView showGridLines="0" showRowColHeaders="0" tabSelected="1" zoomScale="120" zoomScaleNormal="120" workbookViewId="0">
      <pane ySplit="9" topLeftCell="A10" activePane="bottomLeft" state="frozen"/>
      <selection pane="bottomLeft" activeCell="G9" sqref="G9"/>
    </sheetView>
  </sheetViews>
  <sheetFormatPr defaultRowHeight="14.4"/>
  <cols>
    <col min="1" max="1" width="2.109375" customWidth="1"/>
    <col min="3" max="3" width="17" customWidth="1"/>
    <col min="4" max="4" width="25.88671875" customWidth="1"/>
    <col min="5" max="5" width="4.33203125" customWidth="1"/>
    <col min="6" max="6" width="15.88671875" customWidth="1"/>
    <col min="7" max="7" width="37" customWidth="1"/>
    <col min="8" max="8" width="12.109375" customWidth="1"/>
    <col min="9" max="9" width="39.44140625" customWidth="1"/>
    <col min="10" max="18" width="9.109375" customWidth="1"/>
    <col min="19" max="19" width="34.6640625" customWidth="1"/>
    <col min="20" max="21" width="9.109375" customWidth="1"/>
    <col min="22" max="22" width="30.109375" customWidth="1"/>
    <col min="23" max="23" width="46.109375" customWidth="1"/>
    <col min="24" max="24" width="9.109375" customWidth="1"/>
  </cols>
  <sheetData>
    <row r="7" spans="3:24" ht="15" customHeight="1">
      <c r="S7" s="121" t="s">
        <v>37</v>
      </c>
      <c r="T7" s="121"/>
      <c r="U7" s="121"/>
      <c r="V7" s="121"/>
      <c r="W7" s="121"/>
      <c r="X7" s="121"/>
    </row>
    <row r="8" spans="3:24">
      <c r="C8" s="86" t="s">
        <v>0</v>
      </c>
      <c r="D8" s="78" t="s">
        <v>16</v>
      </c>
      <c r="F8" s="79" t="s">
        <v>36</v>
      </c>
      <c r="G8" s="78">
        <v>2015</v>
      </c>
      <c r="S8" s="5" t="s">
        <v>0</v>
      </c>
      <c r="T8" s="5" t="s">
        <v>80</v>
      </c>
      <c r="U8" s="5" t="s">
        <v>72</v>
      </c>
      <c r="V8" s="5" t="s">
        <v>3</v>
      </c>
      <c r="W8" s="5" t="s">
        <v>118</v>
      </c>
      <c r="X8" s="5" t="s">
        <v>36</v>
      </c>
    </row>
    <row r="9" spans="3:24" ht="15" customHeight="1">
      <c r="F9" s="80" t="s">
        <v>118</v>
      </c>
      <c r="G9" s="81" t="s">
        <v>136</v>
      </c>
      <c r="S9" s="115" t="s">
        <v>16</v>
      </c>
      <c r="T9" s="40" t="s">
        <v>4</v>
      </c>
      <c r="U9" s="5" t="s">
        <v>77</v>
      </c>
      <c r="V9" s="8" t="s">
        <v>19</v>
      </c>
      <c r="W9" s="117" t="s">
        <v>114</v>
      </c>
      <c r="X9" s="8">
        <v>2000</v>
      </c>
    </row>
    <row r="10" spans="3:24" ht="15" customHeight="1">
      <c r="S10" s="115" t="s">
        <v>22</v>
      </c>
      <c r="T10" s="40" t="s">
        <v>5</v>
      </c>
      <c r="U10" s="40" t="s">
        <v>74</v>
      </c>
      <c r="V10" s="8" t="s">
        <v>17</v>
      </c>
      <c r="W10" s="117" t="s">
        <v>115</v>
      </c>
      <c r="X10" s="8">
        <v>2001</v>
      </c>
    </row>
    <row r="11" spans="3:24" ht="15" customHeight="1">
      <c r="S11" s="115" t="s">
        <v>81</v>
      </c>
      <c r="T11" s="40" t="s">
        <v>50</v>
      </c>
      <c r="U11" s="40" t="s">
        <v>56</v>
      </c>
      <c r="V11" s="8" t="s">
        <v>20</v>
      </c>
      <c r="W11" s="117" t="s">
        <v>116</v>
      </c>
      <c r="X11" s="8">
        <v>2002</v>
      </c>
    </row>
    <row r="12" spans="3:24" ht="15" customHeight="1">
      <c r="S12" s="115" t="s">
        <v>23</v>
      </c>
      <c r="T12" s="40" t="s">
        <v>51</v>
      </c>
      <c r="U12" s="40" t="s">
        <v>73</v>
      </c>
      <c r="V12" s="8" t="s">
        <v>21</v>
      </c>
      <c r="W12" s="117" t="s">
        <v>117</v>
      </c>
      <c r="X12" s="8">
        <v>2003</v>
      </c>
    </row>
    <row r="13" spans="3:24" ht="15" customHeight="1">
      <c r="S13" s="115" t="s">
        <v>24</v>
      </c>
      <c r="T13" s="40" t="s">
        <v>52</v>
      </c>
      <c r="U13" s="32"/>
      <c r="V13" s="8" t="s">
        <v>18</v>
      </c>
      <c r="W13" s="116" t="s">
        <v>133</v>
      </c>
      <c r="X13" s="8">
        <v>2004</v>
      </c>
    </row>
    <row r="14" spans="3:24" ht="15" customHeight="1">
      <c r="S14" s="115" t="s">
        <v>25</v>
      </c>
      <c r="T14" s="40" t="s">
        <v>53</v>
      </c>
      <c r="U14" s="32"/>
      <c r="V14" s="8"/>
      <c r="W14" s="116" t="s">
        <v>134</v>
      </c>
      <c r="X14" s="8">
        <v>2005</v>
      </c>
    </row>
    <row r="15" spans="3:24" ht="15" customHeight="1">
      <c r="S15" s="115" t="s">
        <v>26</v>
      </c>
      <c r="T15" s="40" t="s">
        <v>78</v>
      </c>
      <c r="U15" s="32"/>
      <c r="V15" s="8"/>
      <c r="W15" s="116" t="s">
        <v>135</v>
      </c>
      <c r="X15" s="8">
        <v>2006</v>
      </c>
    </row>
    <row r="16" spans="3:24" ht="15" customHeight="1">
      <c r="S16" s="115" t="s">
        <v>27</v>
      </c>
      <c r="T16" s="40" t="s">
        <v>55</v>
      </c>
      <c r="U16" s="32"/>
      <c r="V16" s="8"/>
      <c r="W16" s="116" t="s">
        <v>136</v>
      </c>
      <c r="X16" s="8">
        <v>2007</v>
      </c>
    </row>
    <row r="17" spans="19:24" ht="15" customHeight="1">
      <c r="S17" s="115" t="s">
        <v>28</v>
      </c>
      <c r="T17" s="40" t="s">
        <v>79</v>
      </c>
      <c r="U17" s="32"/>
      <c r="V17" s="8"/>
      <c r="W17" s="8"/>
      <c r="X17" s="8">
        <v>2008</v>
      </c>
    </row>
    <row r="18" spans="19:24" ht="15" customHeight="1">
      <c r="S18" s="115" t="s">
        <v>29</v>
      </c>
      <c r="T18" s="40" t="s">
        <v>57</v>
      </c>
      <c r="U18" s="32"/>
      <c r="V18" s="8"/>
      <c r="W18" s="8"/>
      <c r="X18" s="8">
        <v>2009</v>
      </c>
    </row>
    <row r="19" spans="19:24" ht="15" customHeight="1">
      <c r="S19" s="115" t="s">
        <v>30</v>
      </c>
      <c r="T19" s="13"/>
      <c r="U19" s="32"/>
      <c r="V19" s="8"/>
      <c r="W19" s="8"/>
      <c r="X19" s="8">
        <v>2010</v>
      </c>
    </row>
    <row r="20" spans="19:24" ht="15" customHeight="1">
      <c r="S20" s="115" t="s">
        <v>31</v>
      </c>
      <c r="T20" s="8"/>
      <c r="U20" s="32"/>
      <c r="V20" s="8"/>
      <c r="W20" s="8"/>
      <c r="X20" s="8">
        <v>2011</v>
      </c>
    </row>
    <row r="21" spans="19:24" ht="15" customHeight="1">
      <c r="S21" s="115" t="s">
        <v>32</v>
      </c>
      <c r="T21" s="8"/>
      <c r="U21" s="32"/>
      <c r="V21" s="8"/>
      <c r="W21" s="8"/>
      <c r="X21" s="8">
        <v>2012</v>
      </c>
    </row>
    <row r="22" spans="19:24" ht="15" customHeight="1">
      <c r="S22" s="116" t="s">
        <v>130</v>
      </c>
      <c r="T22" s="8"/>
      <c r="U22" s="32"/>
      <c r="V22" s="8"/>
      <c r="W22" s="8"/>
      <c r="X22" s="8">
        <v>2013</v>
      </c>
    </row>
    <row r="23" spans="19:24" ht="15" customHeight="1">
      <c r="S23" s="116" t="s">
        <v>131</v>
      </c>
      <c r="T23" s="8"/>
      <c r="U23" s="8"/>
      <c r="V23" s="8"/>
      <c r="W23" s="8"/>
      <c r="X23" s="8">
        <v>2014</v>
      </c>
    </row>
    <row r="24" spans="19:24" ht="15" customHeight="1">
      <c r="S24" s="115" t="s">
        <v>33</v>
      </c>
      <c r="T24" s="8"/>
      <c r="U24" s="8"/>
      <c r="V24" s="8"/>
      <c r="W24" s="8"/>
      <c r="X24" s="8">
        <v>2015</v>
      </c>
    </row>
    <row r="25" spans="19:24" ht="15" customHeight="1">
      <c r="S25" s="115" t="s">
        <v>34</v>
      </c>
      <c r="T25" s="8"/>
      <c r="U25" s="8"/>
      <c r="V25" s="8"/>
      <c r="W25" s="8"/>
      <c r="X25" s="8">
        <v>2016</v>
      </c>
    </row>
    <row r="26" spans="19:24" ht="15" customHeight="1">
      <c r="S26" s="115" t="s">
        <v>67</v>
      </c>
      <c r="T26" s="8"/>
      <c r="U26" s="8"/>
      <c r="V26" s="8"/>
      <c r="W26" s="8"/>
      <c r="X26" s="8"/>
    </row>
    <row r="27" spans="19:24" ht="15" customHeight="1">
      <c r="S27" s="13"/>
      <c r="T27" s="8"/>
      <c r="U27" s="8"/>
      <c r="V27" s="8"/>
      <c r="W27" s="8"/>
      <c r="X27" s="8"/>
    </row>
    <row r="28" spans="19:24" ht="15" customHeight="1">
      <c r="S28" s="13"/>
      <c r="T28" s="8"/>
      <c r="U28" s="8"/>
      <c r="V28" s="8"/>
      <c r="W28" s="8"/>
      <c r="X28" s="8"/>
    </row>
    <row r="29" spans="19:24" ht="15" customHeight="1">
      <c r="T29" s="8"/>
      <c r="U29" s="8"/>
      <c r="V29" s="8"/>
      <c r="W29" s="8"/>
      <c r="X29" s="8"/>
    </row>
    <row r="30" spans="19:24" ht="15" customHeight="1">
      <c r="T30" s="8"/>
      <c r="U30" s="8"/>
      <c r="V30" s="8"/>
      <c r="W30" s="8"/>
      <c r="X30" s="8"/>
    </row>
    <row r="31" spans="19:24" ht="15" customHeight="1">
      <c r="T31" s="8"/>
      <c r="U31" s="8"/>
      <c r="V31" s="8"/>
      <c r="W31" s="8"/>
      <c r="X31" s="8"/>
    </row>
    <row r="32" spans="19:24" ht="15" customHeight="1">
      <c r="T32" s="8"/>
      <c r="U32" s="8"/>
      <c r="V32" s="8"/>
      <c r="W32" s="8"/>
      <c r="X32" s="8"/>
    </row>
    <row r="33" spans="20:23" ht="15" customHeight="1">
      <c r="T33" s="8"/>
      <c r="U33" s="8"/>
      <c r="V33" s="8"/>
      <c r="W33" s="8"/>
    </row>
    <row r="34" spans="20:23" ht="15" customHeight="1">
      <c r="T34" s="8"/>
      <c r="U34" s="8"/>
      <c r="V34" s="8"/>
      <c r="W34" s="8"/>
    </row>
    <row r="35" spans="20:23" ht="15" customHeight="1"/>
    <row r="41" spans="20:23" ht="6" customHeight="1"/>
  </sheetData>
  <sheetProtection selectLockedCells="1"/>
  <mergeCells count="1">
    <mergeCell ref="S7:X7"/>
  </mergeCells>
  <dataValidations count="3">
    <dataValidation type="list" allowBlank="1" showInputMessage="1" showErrorMessage="1" sqref="G8">
      <formula1>$X$9:$X$25</formula1>
    </dataValidation>
    <dataValidation type="list" allowBlank="1" showInputMessage="1" showErrorMessage="1" sqref="G9">
      <formula1>$W$9:$W$16</formula1>
    </dataValidation>
    <dataValidation type="list" allowBlank="1" showInputMessage="1" showErrorMessage="1" sqref="D8">
      <formula1>$S$9:$S$26</formula1>
    </dataValidation>
  </dataValidations>
  <pageMargins left="0.7" right="0.7" top="0.75" bottom="0.75" header="0.3" footer="0.3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2:N19"/>
  <sheetViews>
    <sheetView workbookViewId="0">
      <selection activeCell="C17" sqref="C17"/>
    </sheetView>
  </sheetViews>
  <sheetFormatPr defaultColWidth="9.109375" defaultRowHeight="14.4"/>
  <cols>
    <col min="1" max="1" width="32.33203125" style="26" customWidth="1"/>
    <col min="2" max="2" width="16.5546875" style="26" customWidth="1"/>
    <col min="3" max="3" width="15.33203125" style="26" customWidth="1"/>
    <col min="4" max="4" width="18.33203125" style="26" customWidth="1"/>
    <col min="5" max="5" width="16.44140625" style="26" customWidth="1"/>
    <col min="6" max="6" width="17" style="26" customWidth="1"/>
    <col min="7" max="16384" width="9.109375" style="26"/>
  </cols>
  <sheetData>
    <row r="2" spans="1:14">
      <c r="J2" s="25"/>
      <c r="K2" s="25"/>
      <c r="L2" s="21"/>
      <c r="M2" s="30"/>
      <c r="N2" s="22"/>
    </row>
    <row r="3" spans="1:14">
      <c r="J3" s="29"/>
      <c r="K3" s="25"/>
      <c r="L3" s="21"/>
      <c r="M3" s="30"/>
      <c r="N3" s="22"/>
    </row>
    <row r="4" spans="1:14">
      <c r="J4" s="25"/>
      <c r="K4" s="29"/>
      <c r="L4" s="27"/>
      <c r="M4" s="27"/>
    </row>
    <row r="8" spans="1:14">
      <c r="A8" s="17" t="s">
        <v>65</v>
      </c>
      <c r="B8" s="25"/>
      <c r="C8" s="25"/>
      <c r="G8" s="20"/>
    </row>
    <row r="9" spans="1:14">
      <c r="A9" s="17"/>
      <c r="B9" s="25" t="s">
        <v>59</v>
      </c>
      <c r="C9" s="25" t="s">
        <v>60</v>
      </c>
      <c r="D9" s="27" t="s">
        <v>61</v>
      </c>
      <c r="E9" s="25" t="s">
        <v>63</v>
      </c>
      <c r="F9" s="27" t="s">
        <v>62</v>
      </c>
      <c r="G9" s="20"/>
    </row>
    <row r="10" spans="1:14">
      <c r="A10" s="24" t="s">
        <v>76</v>
      </c>
      <c r="B10" s="26">
        <f ca="1">COMPUTATIONS!$K$2</f>
        <v>325</v>
      </c>
      <c r="C10" s="26">
        <f ca="1">COMPUTATIONS!$L$2</f>
        <v>200</v>
      </c>
      <c r="D10" s="23">
        <f ca="1">SUM(B10/C10)</f>
        <v>1.625</v>
      </c>
      <c r="E10" s="31">
        <f ca="1">IF(D10 &lt;= 1, D10, 1 )</f>
        <v>1</v>
      </c>
      <c r="F10" s="23">
        <f ca="1">IF(E10=1, 0, (1-D10)*1)</f>
        <v>0</v>
      </c>
      <c r="G10" s="20"/>
    </row>
    <row r="11" spans="1:14">
      <c r="A11" s="17" t="s">
        <v>64</v>
      </c>
      <c r="B11" s="28">
        <f ca="1">COMPUTATIONS!$M$2</f>
        <v>244.59094401974801</v>
      </c>
      <c r="C11" s="26">
        <f ca="1">COMPUTATIONS!$N$2</f>
        <v>100</v>
      </c>
      <c r="D11" s="23">
        <f ca="1">SUM(B11/C11)</f>
        <v>2.4459094401974801</v>
      </c>
      <c r="E11" s="31">
        <f t="shared" ref="E11:E12" ca="1" si="0">IF(D11 &lt;= 1, D11, 1 )</f>
        <v>1</v>
      </c>
      <c r="F11" s="23">
        <f ca="1">IF(E11=1, 0, (1-D11)*1)</f>
        <v>0</v>
      </c>
    </row>
    <row r="12" spans="1:14">
      <c r="A12" s="17" t="s">
        <v>58</v>
      </c>
      <c r="B12" s="23">
        <f ca="1">COMPUTATIONS!$H$2/100</f>
        <v>0.54237288135593198</v>
      </c>
      <c r="C12" s="23">
        <f ca="1">COMPUTATIONS!$I$2/100</f>
        <v>0.7</v>
      </c>
      <c r="D12" s="23">
        <f ca="1">SUM(B12/C12)</f>
        <v>0.77481840193704576</v>
      </c>
      <c r="E12" s="31">
        <f t="shared" ca="1" si="0"/>
        <v>0.77481840193704576</v>
      </c>
      <c r="F12" s="23">
        <f ca="1">IF(E12=1, 0, (1-D12)*1)</f>
        <v>0.22518159806295424</v>
      </c>
    </row>
    <row r="13" spans="1:14">
      <c r="A13" s="17"/>
      <c r="B13" s="23"/>
      <c r="C13" s="23"/>
      <c r="D13" s="23"/>
      <c r="E13" s="31"/>
      <c r="F13" s="23"/>
    </row>
    <row r="14" spans="1:14">
      <c r="A14" s="55"/>
      <c r="C14" s="23"/>
    </row>
    <row r="15" spans="1:14">
      <c r="A15" s="55"/>
      <c r="C15" s="23" t="s">
        <v>59</v>
      </c>
      <c r="D15" t="s">
        <v>89</v>
      </c>
    </row>
    <row r="16" spans="1:14">
      <c r="A16" s="71" t="s">
        <v>87</v>
      </c>
      <c r="B16" t="s">
        <v>84</v>
      </c>
      <c r="C16" s="26">
        <f ca="1">SUM(COMPUTATIONS!P2)</f>
        <v>59</v>
      </c>
      <c r="D16" s="23">
        <f ca="1">SUM(C16/$C$16)</f>
        <v>1</v>
      </c>
    </row>
    <row r="17" spans="1:4">
      <c r="A17" s="72" t="s">
        <v>85</v>
      </c>
      <c r="B17" t="s">
        <v>83</v>
      </c>
      <c r="C17" s="26">
        <f ca="1">SUM(COMPUTATIONS!Q2)</f>
        <v>32</v>
      </c>
      <c r="D17" s="23">
        <f t="shared" ref="D17:D18" ca="1" si="1">SUM(C17/$C$16)</f>
        <v>0.5423728813559322</v>
      </c>
    </row>
    <row r="18" spans="1:4">
      <c r="A18" s="74" t="s">
        <v>86</v>
      </c>
      <c r="B18" t="s">
        <v>82</v>
      </c>
      <c r="C18" s="26">
        <f ca="1">SUM(COMPUTATIONS!R2)</f>
        <v>27</v>
      </c>
      <c r="D18" s="23">
        <f t="shared" ca="1" si="1"/>
        <v>0.4576271186440678</v>
      </c>
    </row>
    <row r="19" spans="1:4">
      <c r="A19" s="73"/>
    </row>
  </sheetData>
  <dataValidations count="3">
    <dataValidation type="list" allowBlank="1" showInputMessage="1" showErrorMessage="1" sqref="G10">
      <formula1>$W$73:$W$77</formula1>
    </dataValidation>
    <dataValidation type="list" allowBlank="1" showInputMessage="1" showErrorMessage="1" sqref="G9">
      <formula1>$X$73:$X$89</formula1>
    </dataValidation>
    <dataValidation type="list" showInputMessage="1" showErrorMessage="1" sqref="G8">
      <formula1>$U$73:$U$93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T47"/>
  <sheetViews>
    <sheetView zoomScaleNormal="100" workbookViewId="0">
      <selection activeCell="R4" sqref="R4"/>
    </sheetView>
  </sheetViews>
  <sheetFormatPr defaultRowHeight="14.4"/>
  <cols>
    <col min="1" max="1" width="34.88671875" customWidth="1"/>
    <col min="7" max="7" width="9.5546875" customWidth="1"/>
    <col min="16" max="16" width="13.44140625" customWidth="1"/>
    <col min="17" max="17" width="14.109375" customWidth="1"/>
    <col min="18" max="18" width="13" customWidth="1"/>
    <col min="20" max="20" width="0" hidden="1" customWidth="1"/>
  </cols>
  <sheetData>
    <row r="1" spans="1:18" ht="86.4">
      <c r="A1" s="16" t="s">
        <v>3</v>
      </c>
      <c r="B1" s="16" t="s">
        <v>4</v>
      </c>
      <c r="C1" s="16" t="s">
        <v>5</v>
      </c>
      <c r="D1" s="16" t="s">
        <v>50</v>
      </c>
      <c r="E1" s="16" t="s">
        <v>51</v>
      </c>
      <c r="F1" s="16" t="s">
        <v>52</v>
      </c>
      <c r="G1" s="16" t="s">
        <v>53</v>
      </c>
      <c r="H1" s="16" t="s">
        <v>78</v>
      </c>
      <c r="I1" s="16" t="s">
        <v>54</v>
      </c>
      <c r="J1" s="16" t="s">
        <v>55</v>
      </c>
      <c r="K1" s="16" t="s">
        <v>79</v>
      </c>
      <c r="L1" s="16" t="s">
        <v>56</v>
      </c>
      <c r="M1" s="16" t="s">
        <v>57</v>
      </c>
      <c r="N1" s="16" t="s">
        <v>66</v>
      </c>
      <c r="O1" s="46" t="s">
        <v>77</v>
      </c>
      <c r="P1" s="65" t="s">
        <v>87</v>
      </c>
      <c r="Q1" s="63" t="s">
        <v>85</v>
      </c>
      <c r="R1" s="66" t="s">
        <v>86</v>
      </c>
    </row>
    <row r="2" spans="1:18">
      <c r="A2" s="12" t="str">
        <f>SELECT_QUARTER</f>
        <v>Fiscal Year Total</v>
      </c>
      <c r="B2">
        <f ca="1">SUMIF(DATA!$W$3:$W$1000,1,DATA!F$3:F$557)</f>
        <v>120</v>
      </c>
      <c r="C2">
        <f ca="1">SUMIF(DATA!$W$3:$W$1000,1,DATA!G$3:G$557)</f>
        <v>59</v>
      </c>
      <c r="D2">
        <f ca="1">SUMIF(DATA!$W$3:$W$1000,1,DATA!H$3:H$557)</f>
        <v>32</v>
      </c>
      <c r="E2">
        <f ca="1">SUMIF(DATA!$W$3:$W$1000,1,DATA!I$3:I$557)</f>
        <v>27</v>
      </c>
      <c r="F2">
        <f ca="1">SUMIF(DATA!$W$3:$W$1000,1,DATA!P$3:P$557)</f>
        <v>0</v>
      </c>
      <c r="G2" s="14">
        <f ca="1">SUMIF(DATA!$W$3:$W$1000,1,DATA!J$3:J$557)</f>
        <v>0</v>
      </c>
      <c r="H2" s="14">
        <f ca="1">SUMIF(DATA!$W$3:$W$1000,1,DATA!K$3:K$557)</f>
        <v>54.237288135593197</v>
      </c>
      <c r="I2">
        <f ca="1">SUMIF(DATA!$W$3:$W$1000,1,DATA!L$3:L$557)</f>
        <v>70</v>
      </c>
      <c r="J2">
        <f ca="1">SUMIF(DATA!$W$3:$W$1000,1,DATA!M$3:M$557)</f>
        <v>0</v>
      </c>
      <c r="K2">
        <f ca="1">SUMIF(DATA!$W$3:$W$1000,1,DATA!N$3:N$557)</f>
        <v>325</v>
      </c>
      <c r="L2">
        <f ca="1">SUMIF(DATA!$W$3:$W$1000,1,DATA!O$3:O$557)</f>
        <v>200</v>
      </c>
      <c r="M2" s="14">
        <f ca="1">SUMIF(DATA!$W$3:$W$1000,1,DATA!Q$3:Q$557)</f>
        <v>244.59094401974801</v>
      </c>
      <c r="N2">
        <f ca="1">SUMIF(DATA!$W$3:$W$1000,1,DATA!R$3:R$557)</f>
        <v>100</v>
      </c>
      <c r="O2">
        <v>0</v>
      </c>
      <c r="P2">
        <f ca="1">INDEX(P12:P16,P3)</f>
        <v>59</v>
      </c>
      <c r="Q2">
        <f ca="1">INDEX(Q12:Q16,Q3)</f>
        <v>32</v>
      </c>
      <c r="R2">
        <f t="shared" ref="R2" ca="1" si="0">INDEX(R12:R16,R3)</f>
        <v>27</v>
      </c>
    </row>
    <row r="3" spans="1:18">
      <c r="A3" s="12"/>
      <c r="G3" s="14"/>
      <c r="H3" s="14"/>
      <c r="M3" s="14"/>
      <c r="P3">
        <f>MATCH(A2,A12:A16,0)</f>
        <v>5</v>
      </c>
      <c r="Q3">
        <f>MATCH(A2,A12:A16,0)</f>
        <v>5</v>
      </c>
      <c r="R3">
        <f>MATCH(A2,A12:A16,0)</f>
        <v>5</v>
      </c>
    </row>
    <row r="4" spans="1:18" ht="15" thickBot="1"/>
    <row r="5" spans="1:18">
      <c r="A5" s="37"/>
      <c r="B5" s="37"/>
      <c r="P5" s="68"/>
      <c r="Q5" s="69" t="s">
        <v>88</v>
      </c>
      <c r="R5" s="70"/>
    </row>
    <row r="6" spans="1:18" ht="86.4">
      <c r="A6" s="16" t="s">
        <v>3</v>
      </c>
      <c r="B6" s="16" t="s">
        <v>4</v>
      </c>
      <c r="C6" s="16" t="s">
        <v>5</v>
      </c>
      <c r="D6" s="16" t="s">
        <v>50</v>
      </c>
      <c r="E6" s="16" t="s">
        <v>51</v>
      </c>
      <c r="F6" s="16" t="s">
        <v>52</v>
      </c>
      <c r="G6" s="16" t="s">
        <v>53</v>
      </c>
      <c r="H6" s="16" t="s">
        <v>78</v>
      </c>
      <c r="I6" s="16" t="s">
        <v>74</v>
      </c>
      <c r="J6" s="16" t="s">
        <v>55</v>
      </c>
      <c r="K6" s="16" t="s">
        <v>79</v>
      </c>
      <c r="L6" s="16" t="s">
        <v>56</v>
      </c>
      <c r="M6" s="16" t="s">
        <v>57</v>
      </c>
      <c r="N6" s="16" t="s">
        <v>73</v>
      </c>
      <c r="O6" s="56" t="s">
        <v>77</v>
      </c>
      <c r="P6" s="65" t="s">
        <v>87</v>
      </c>
      <c r="Q6" s="63" t="s">
        <v>85</v>
      </c>
      <c r="R6" s="66" t="s">
        <v>86</v>
      </c>
    </row>
    <row r="7" spans="1:18">
      <c r="A7" s="34" t="s">
        <v>19</v>
      </c>
      <c r="B7" s="35">
        <f ca="1">SUMIF(DATA!$AO$3:$AO$1000,1,DATA!F$3:F$592)</f>
        <v>37</v>
      </c>
      <c r="C7" s="35">
        <f ca="1">SUMIF(DATA!$AO$3:$AO$1000,1,DATA!G$3:G$592)</f>
        <v>36</v>
      </c>
      <c r="D7" s="35">
        <f ca="1">SUMIF(DATA!$AO$3:$AO$1000,1,DATA!H$3:H$592)</f>
        <v>14</v>
      </c>
      <c r="E7" s="35">
        <f ca="1">SUMIF(DATA!$AO$3:$AO$1000,1,DATA!I$3:I$592)</f>
        <v>22</v>
      </c>
      <c r="F7" s="35">
        <f ca="1">SUMIF(DATA!$AO$3:$AO$1000,1,DATA!P$3:P$592)</f>
        <v>127</v>
      </c>
      <c r="G7" s="36">
        <f ca="1">SUMIF(DATA!$AO$3:$AO$1000,1,DATA!J$3:J$592)</f>
        <v>38.8888888888889</v>
      </c>
      <c r="H7" s="36">
        <f ca="1">SUMIF(DATA!$AO$3:$AO$1000,1,DATA!K$3:K$592)</f>
        <v>38.8888888888889</v>
      </c>
      <c r="I7" s="35">
        <f ca="1">SUMIF(DATA!$AO$3:$AO$1000,1,DATA!L$3:L$592)</f>
        <v>70</v>
      </c>
      <c r="J7" s="35">
        <f ca="1">SUMIF(DATA!$AO$3:$AO$1000,1,DATA!M$3:M$592)</f>
        <v>163</v>
      </c>
      <c r="K7" s="35">
        <f ca="1">SUMIF(DATA!$AO$3:$AO$1000,1,DATA!N$3:N$592)</f>
        <v>163</v>
      </c>
      <c r="L7" s="35">
        <f ca="1">SUMIF(DATA!$AO$3:$AO$1000,1,DATA!O$3:O$592)</f>
        <v>200</v>
      </c>
      <c r="M7" s="36">
        <f ca="1">SUMIF(DATA!$AO$3:$AO$1000,1,DATA!Q$3:Q$592)</f>
        <v>132.934782608696</v>
      </c>
      <c r="N7" s="35">
        <f ca="1">SUMIF(DATA!$AO$3:$AO$1000,1,DATA!R$3:R$592)</f>
        <v>100</v>
      </c>
      <c r="O7" s="15">
        <v>0</v>
      </c>
      <c r="P7" s="67"/>
      <c r="Q7" s="64"/>
      <c r="R7" s="62"/>
    </row>
    <row r="8" spans="1:18" s="19" customFormat="1">
      <c r="A8" s="34" t="s">
        <v>17</v>
      </c>
      <c r="B8" s="35">
        <f ca="1">SUMIF(DATA!$AQ$3:$AQ$1000,1,DATA!F$3:F$592)</f>
        <v>40</v>
      </c>
      <c r="C8" s="35">
        <f ca="1">SUMIF(DATA!$AQ$3:$AQ$1000,1,DATA!G$3:G$592)</f>
        <v>20</v>
      </c>
      <c r="D8" s="35">
        <f ca="1">SUMIF(DATA!$AQ$3:$AQ$1000,1,DATA!H$3:H$592)</f>
        <v>8</v>
      </c>
      <c r="E8" s="35">
        <f ca="1">SUMIF(DATA!$AQ$3:$AQ$1000,1,DATA!I$3:I$592)</f>
        <v>12</v>
      </c>
      <c r="F8" s="35">
        <f ca="1">SUMIF(DATA!$AQ$3:$AQ$1000,1,DATA!P$3:P$592)</f>
        <v>147</v>
      </c>
      <c r="G8" s="36">
        <f ca="1">SUMIF(DATA!$AQ$3:$AQ$1000,1,DATA!J$3:J$592)</f>
        <v>40</v>
      </c>
      <c r="H8" s="36">
        <f ca="1">SUMIF(DATA!$AQ$3:$AQ$1000,1,DATA!K$3:K$592)</f>
        <v>39.285714285714299</v>
      </c>
      <c r="I8" s="35">
        <f ca="1">SUMIF(DATA!$AQ$3:$AQ$1000,1,DATA!L$3:L$592)</f>
        <v>70</v>
      </c>
      <c r="J8" s="35">
        <f ca="1">SUMIF(DATA!$AQ$3:$AQ$1000,1,DATA!M$3:M$592)</f>
        <v>167</v>
      </c>
      <c r="K8" s="35">
        <f ca="1">SUMIF(DATA!$AQ$3:$AQ$1000,1,DATA!N$3:N$592)</f>
        <v>203</v>
      </c>
      <c r="L8" s="35">
        <f ca="1">SUMIF(DATA!$AQ$3:$AQ$1000,1,DATA!O$3:O$592)</f>
        <v>200</v>
      </c>
      <c r="M8" s="36">
        <f ca="1">SUMIF(DATA!$AQ$3:$AQ$1000,1,DATA!Q$3:Q$592)</f>
        <v>138.78888888888901</v>
      </c>
      <c r="N8" s="35">
        <f ca="1">SUMIF(DATA!$AQ$3:$AQ$1000,1,DATA!R$3:R$592)</f>
        <v>100</v>
      </c>
      <c r="O8" s="15">
        <v>0</v>
      </c>
      <c r="P8" s="67"/>
      <c r="Q8" s="64"/>
      <c r="R8" s="62"/>
    </row>
    <row r="9" spans="1:18" s="19" customFormat="1">
      <c r="A9" s="34" t="s">
        <v>20</v>
      </c>
      <c r="B9" s="35">
        <f ca="1">SUMIF(DATA!$AS$3:$AS$1000,1,DATA!F$3:F$592)</f>
        <v>46</v>
      </c>
      <c r="C9" s="35">
        <f ca="1">SUMIF(DATA!$AS$3:$AS$1000,1,DATA!G$3:G$592)</f>
        <v>22</v>
      </c>
      <c r="D9" s="35">
        <f ca="1">SUMIF(DATA!$AS$3:$AS$1000,1,DATA!H$3:H$592)</f>
        <v>6</v>
      </c>
      <c r="E9" s="35">
        <f ca="1">SUMIF(DATA!$AS$3:$AS$1000,1,DATA!I$3:I$592)</f>
        <v>16</v>
      </c>
      <c r="F9" s="35">
        <f ca="1">SUMIF(DATA!$AS$3:$AS$1000,1,DATA!P$3:P$592)</f>
        <v>171</v>
      </c>
      <c r="G9" s="36">
        <f ca="1">SUMIF(DATA!$AS$3:$AS$1000,1,DATA!J$3:J$592)</f>
        <v>27.272727272727298</v>
      </c>
      <c r="H9" s="36">
        <f ca="1">SUMIF(DATA!$AS$3:$AS$1000,1,DATA!K$3:K$592)</f>
        <v>35.897435897435898</v>
      </c>
      <c r="I9" s="35">
        <f ca="1">SUMIF(DATA!$AS$3:$AS$1000,1,DATA!L$3:L$592)</f>
        <v>70</v>
      </c>
      <c r="J9" s="35">
        <f ca="1">SUMIF(DATA!$AS$3:$AS$1000,1,DATA!M$3:M$592)</f>
        <v>193</v>
      </c>
      <c r="K9" s="35">
        <f ca="1">SUMIF(DATA!$AS$3:$AS$1000,1,DATA!N$3:N$592)</f>
        <v>249</v>
      </c>
      <c r="L9" s="35">
        <f ca="1">SUMIF(DATA!$AS$3:$AS$1000,1,DATA!O$3:O$592)</f>
        <v>200</v>
      </c>
      <c r="M9" s="36">
        <f ca="1">SUMIF(DATA!$AS$3:$AS$1000,1,DATA!Q$3:Q$592)</f>
        <v>153.03296703296701</v>
      </c>
      <c r="N9" s="35">
        <f ca="1">SUMIF(DATA!$AS$3:$AS$1000,1,DATA!R$3:R$592)</f>
        <v>100</v>
      </c>
      <c r="O9" s="15">
        <v>0</v>
      </c>
      <c r="P9" s="67"/>
      <c r="Q9" s="64"/>
      <c r="R9" s="62"/>
    </row>
    <row r="10" spans="1:18" s="19" customFormat="1">
      <c r="A10" s="34" t="s">
        <v>21</v>
      </c>
      <c r="B10" s="35">
        <f ca="1">SUMIF(DATA!$AU$3:$AU$1000,1,DATA!F$3:F$592)</f>
        <v>58</v>
      </c>
      <c r="C10" s="35">
        <f ca="1">SUMIF(DATA!$AU$3:$AU$1000,1,DATA!G$3:G$592)</f>
        <v>24</v>
      </c>
      <c r="D10" s="35">
        <f ca="1">SUMIF(DATA!$AU$3:$AU$1000,1,DATA!H$3:H$592)</f>
        <v>11</v>
      </c>
      <c r="E10" s="35">
        <f ca="1">SUMIF(DATA!$AU$3:$AU$1000,1,DATA!I$3:I$592)</f>
        <v>13</v>
      </c>
      <c r="F10" s="35">
        <f ca="1">SUMIF(DATA!$AU$3:$AU$1000,1,DATA!P$3:P$592)</f>
        <v>205</v>
      </c>
      <c r="G10" s="36">
        <f ca="1">SUMIF(DATA!$AU$3:$AU$1000,1,DATA!J$3:J$592)</f>
        <v>45.8333333333333</v>
      </c>
      <c r="H10" s="36">
        <f ca="1">SUMIF(DATA!$AU$3:$AU$1000,1,DATA!K$3:K$592)</f>
        <v>38.235294117647101</v>
      </c>
      <c r="I10" s="35">
        <f ca="1">SUMIF(DATA!$AU$3:$AU$1000,1,DATA!L$3:L$592)</f>
        <v>70</v>
      </c>
      <c r="J10" s="35">
        <f ca="1">SUMIF(DATA!$AU$3:$AU$1000,1,DATA!M$3:M$592)</f>
        <v>229</v>
      </c>
      <c r="K10" s="35">
        <f ca="1">SUMIF(DATA!$AU$3:$AU$1000,1,DATA!N$3:N$592)</f>
        <v>307</v>
      </c>
      <c r="L10" s="35">
        <f ca="1">SUMIF(DATA!$AU$3:$AU$1000,1,DATA!O$3:O$592)</f>
        <v>200</v>
      </c>
      <c r="M10" s="36">
        <f ca="1">SUMIF(DATA!$AU$3:$AU$1000,1,DATA!Q$3:Q$592)</f>
        <v>187.434782608696</v>
      </c>
      <c r="N10" s="35">
        <f ca="1">SUMIF(DATA!$AU$3:$AU$1000,1,DATA!R$3:R$592)</f>
        <v>100</v>
      </c>
      <c r="O10" s="47">
        <v>0</v>
      </c>
      <c r="P10" s="67"/>
      <c r="Q10" s="64"/>
      <c r="R10" s="62"/>
    </row>
    <row r="11" spans="1:18" s="19" customFormat="1">
      <c r="A11" s="34" t="s">
        <v>18</v>
      </c>
      <c r="B11" s="38">
        <f ca="1">SUMIF(DATA!$AW$3:$AW$1000,1,DATA!F$3:F$592)</f>
        <v>181</v>
      </c>
      <c r="C11" s="38">
        <f ca="1">SUMIF(DATA!$AW$3:$AW$1000,1,DATA!G$3:G$592)</f>
        <v>102</v>
      </c>
      <c r="D11" s="38">
        <f ca="1">SUMIF(DATA!$AW$3:$AW$1000,1,DATA!H$3:H$592)</f>
        <v>39</v>
      </c>
      <c r="E11" s="38">
        <f ca="1">SUMIF(DATA!$AW$3:$AW$1000,1,DATA!I$3:I$592)</f>
        <v>63</v>
      </c>
      <c r="F11" s="38">
        <f ca="1">SUMIF(DATA!$AW$3:$AW$1000,1,DATA!P$3:P$592)</f>
        <v>0</v>
      </c>
      <c r="G11" s="39">
        <f ca="1">SUMIF(DATA!$AW$3:$AW$1000,1,DATA!J$3:J$592)</f>
        <v>0</v>
      </c>
      <c r="H11" s="39">
        <f ca="1">SUMIF(DATA!$AW$3:$AW$1000,1,DATA!K$3:K$592)</f>
        <v>38.235294117647101</v>
      </c>
      <c r="I11" s="38">
        <f ca="1">SUMIF(DATA!$AW$3:$AW$1000,1,DATA!L$3:L$592)</f>
        <v>70</v>
      </c>
      <c r="J11" s="38">
        <f ca="1">SUMIF(DATA!$AW$3:$AW$1000,1,DATA!M$3:M$592)</f>
        <v>0</v>
      </c>
      <c r="K11" s="38">
        <f ca="1">SUMIF(DATA!$AW$3:$AW$1000,1,DATA!N$3:N$592)</f>
        <v>307</v>
      </c>
      <c r="L11" s="38">
        <f ca="1">SUMIF(DATA!$AW$3:$AW$1000,1,DATA!O$3:O$592)</f>
        <v>200</v>
      </c>
      <c r="M11" s="39">
        <f ca="1">SUMIF(DATA!$AW$3:$AW$1000,1,DATA!Q$3:Q$592)</f>
        <v>153.04785528481199</v>
      </c>
      <c r="N11" s="38">
        <f ca="1">SUMIF(DATA!$AW$3:$AW$1000,1,DATA!R$3:R$592)</f>
        <v>100</v>
      </c>
      <c r="O11" s="47">
        <v>0</v>
      </c>
      <c r="P11" s="67"/>
      <c r="Q11" s="64"/>
      <c r="R11" s="62"/>
    </row>
    <row r="12" spans="1:18">
      <c r="A12" s="5" t="s">
        <v>19</v>
      </c>
      <c r="B12">
        <f ca="1">SUMIF(DATA!$AB$3:$AB$1000,1,DATA!F$3:F$592)</f>
        <v>40</v>
      </c>
      <c r="C12">
        <f ca="1">SUMIF(DATA!$AB$3:$AB$1000,1,DATA!G$3:G$592)</f>
        <v>16</v>
      </c>
      <c r="D12">
        <f ca="1">SUMIF(DATA!$AB$3:$AB$1000,1,DATA!H$3:H$592)</f>
        <v>8</v>
      </c>
      <c r="E12">
        <f ca="1">SUMIF(DATA!$AB$3:$AB$1000,1,DATA!I$3:I$592)</f>
        <v>8</v>
      </c>
      <c r="F12">
        <f ca="1">SUMIF(DATA!$AB$3:$AB$1000,1,DATA!P$3:P$592)</f>
        <v>229</v>
      </c>
      <c r="G12" s="41">
        <f ca="1">SUMIF(DATA!$AB$3:$AB$1000,1,DATA!J$3:J$592)</f>
        <v>50</v>
      </c>
      <c r="H12" s="41">
        <f ca="1">SUMIF(DATA!$AB$3:$AB$1000,1,DATA!K$3:K$592)</f>
        <v>50</v>
      </c>
      <c r="I12">
        <f ca="1">SUMIF(DATA!$AB$3:$AB$1000,1,DATA!L$3:L$592)</f>
        <v>70</v>
      </c>
      <c r="J12">
        <f ca="1">SUMIF(DATA!$AB$3:$AB$1000,1,DATA!M$3:M$592)</f>
        <v>245</v>
      </c>
      <c r="K12">
        <f ca="1">SUMIF(DATA!$AB$3:$AB$1000,1,DATA!N$3:N$592)</f>
        <v>245</v>
      </c>
      <c r="L12">
        <f ca="1">SUMIF(DATA!$AB$3:$AB$1000,1,DATA!O$3:O$592)</f>
        <v>200</v>
      </c>
      <c r="M12" s="41">
        <f ca="1">SUMIF(DATA!$AB$3:$AB$1000,1,DATA!Q$3:Q$592)</f>
        <v>216.29347826086999</v>
      </c>
      <c r="N12">
        <f ca="1">SUMIF(DATA!$AB$3:$AB$1000,1,DATA!R$3:R$592)</f>
        <v>100</v>
      </c>
      <c r="O12" s="18">
        <v>0</v>
      </c>
      <c r="P12" s="57">
        <f ca="1">C12</f>
        <v>16</v>
      </c>
      <c r="Q12" s="13">
        <f t="shared" ref="Q12:R12" ca="1" si="1">D12</f>
        <v>8</v>
      </c>
      <c r="R12" s="58">
        <f t="shared" ca="1" si="1"/>
        <v>8</v>
      </c>
    </row>
    <row r="13" spans="1:18">
      <c r="A13" s="5" t="s">
        <v>17</v>
      </c>
      <c r="B13">
        <f ca="1">SUMIF(DATA!$AD$3:$AD$1000,1,DATA!F$3:F$586)</f>
        <v>33</v>
      </c>
      <c r="C13">
        <f ca="1">SUMIF(DATA!$AD$3:$AD$1000,1,DATA!G$3:G$586)</f>
        <v>7</v>
      </c>
      <c r="D13">
        <f ca="1">SUMIF(DATA!$AD$3:$AD$1000,1,DATA!H$3:H$586)</f>
        <v>3</v>
      </c>
      <c r="E13">
        <f ca="1">SUMIF(DATA!$AD$3:$AD$1000,1,DATA!I$3:I$586)</f>
        <v>4</v>
      </c>
      <c r="F13">
        <f ca="1">SUMIF(DATA!$AD$3:$AD$1000,1,DATA!P$3:P$586)</f>
        <v>255</v>
      </c>
      <c r="G13" s="41">
        <f ca="1">SUMIF(DATA!$AD$3:$AD$1000,1,DATA!J$3:J$586)</f>
        <v>42.857142857142897</v>
      </c>
      <c r="H13" s="41">
        <f ca="1">SUMIF(DATA!$AD$3:$AD$1000,1,DATA!K$3:K$586)</f>
        <v>47.826086956521699</v>
      </c>
      <c r="I13">
        <f ca="1">SUMIF(DATA!$AD$3:$AD$1000,1,DATA!L$3:L$586)</f>
        <v>70</v>
      </c>
      <c r="J13">
        <f ca="1">SUMIF(DATA!$AD$3:$AD$1000,1,DATA!M$3:M$586)</f>
        <v>262</v>
      </c>
      <c r="K13">
        <f ca="1">SUMIF(DATA!$AD$3:$AD$1000,1,DATA!N$3:N$586)</f>
        <v>278</v>
      </c>
      <c r="L13">
        <f ca="1">SUMIF(DATA!$AD$3:$AD$1000,1,DATA!O$3:O$586)</f>
        <v>200</v>
      </c>
      <c r="M13" s="41">
        <f ca="1">SUMIF(DATA!$AD$3:$AD$1000,1,DATA!Q$3:Q$586)</f>
        <v>240.26666666666699</v>
      </c>
      <c r="N13">
        <f ca="1">SUMIF(DATA!$AD$3:$AD$1000,1,DATA!R$3:R$586)</f>
        <v>100</v>
      </c>
      <c r="O13" s="18">
        <v>0</v>
      </c>
      <c r="P13" s="57">
        <f ca="1">P12+C13</f>
        <v>23</v>
      </c>
      <c r="Q13" s="13">
        <f t="shared" ref="Q13:R15" ca="1" si="2">Q12+D13</f>
        <v>11</v>
      </c>
      <c r="R13" s="58">
        <f t="shared" ca="1" si="2"/>
        <v>12</v>
      </c>
    </row>
    <row r="14" spans="1:18">
      <c r="A14" s="5" t="s">
        <v>20</v>
      </c>
      <c r="B14">
        <f ca="1">SUMIF(DATA!$AF$3:$AF$1000,1,DATA!F$3:F$586)</f>
        <v>24</v>
      </c>
      <c r="C14">
        <f ca="1">SUMIF(DATA!$AF$3:$AF$1000,1,DATA!G$3:G$586)</f>
        <v>21</v>
      </c>
      <c r="D14">
        <f ca="1">SUMIF(DATA!$AF$3:$AF$1000,1,DATA!H$3:H$586)</f>
        <v>12</v>
      </c>
      <c r="E14">
        <f ca="1">SUMIF(DATA!$AF$3:$AF$1000,1,DATA!I$3:I$586)</f>
        <v>9</v>
      </c>
      <c r="F14">
        <f ca="1">SUMIF(DATA!$AF$3:$AF$1000,1,DATA!P$3:P$586)</f>
        <v>258</v>
      </c>
      <c r="G14" s="41">
        <f ca="1">SUMIF(DATA!$AF$3:$AF$1000,1,DATA!J$3:J$586)</f>
        <v>57.142857142857103</v>
      </c>
      <c r="H14" s="41">
        <f ca="1">SUMIF(DATA!$AF$3:$AF$1000,1,DATA!K$3:K$586)</f>
        <v>52.272727272727302</v>
      </c>
      <c r="I14">
        <f ca="1">SUMIF(DATA!$AF$3:$AF$1000,1,DATA!L$3:L$586)</f>
        <v>70</v>
      </c>
      <c r="J14">
        <f ca="1">SUMIF(DATA!$AF$3:$AF$1000,1,DATA!M$3:M$586)</f>
        <v>279</v>
      </c>
      <c r="K14">
        <f ca="1">SUMIF(DATA!$AF$3:$AF$1000,1,DATA!N$3:N$586)</f>
        <v>302</v>
      </c>
      <c r="L14">
        <f ca="1">SUMIF(DATA!$AF$3:$AF$1000,1,DATA!O$3:O$586)</f>
        <v>200</v>
      </c>
      <c r="M14" s="41">
        <f ca="1">SUMIF(DATA!$AF$3:$AF$1000,1,DATA!Q$3:Q$586)</f>
        <v>258.93406593406598</v>
      </c>
      <c r="N14">
        <f ca="1">SUMIF(DATA!$AF$3:$AF$1000,1,DATA!R$3:R$586)</f>
        <v>100</v>
      </c>
      <c r="O14" s="18">
        <v>0</v>
      </c>
      <c r="P14" s="57">
        <f t="shared" ref="P14:P15" ca="1" si="3">P13+C14</f>
        <v>44</v>
      </c>
      <c r="Q14" s="13">
        <f ca="1">Q13+D14</f>
        <v>23</v>
      </c>
      <c r="R14" s="58">
        <f t="shared" ca="1" si="2"/>
        <v>21</v>
      </c>
    </row>
    <row r="15" spans="1:18">
      <c r="A15" s="5" t="s">
        <v>21</v>
      </c>
      <c r="B15">
        <f ca="1">SUMIF(DATA!$AH$3:$AH$1000,1,DATA!F$3:F$586)</f>
        <v>23</v>
      </c>
      <c r="C15">
        <f ca="1">SUMIF(DATA!$AH$3:$AH$1000,1,DATA!G$3:G$586)</f>
        <v>15</v>
      </c>
      <c r="D15">
        <f ca="1">SUMIF(DATA!$AH$3:$AH$1000,1,DATA!H$3:H$586)</f>
        <v>9</v>
      </c>
      <c r="E15">
        <f ca="1">SUMIF(DATA!$AH$3:$AH$1000,1,DATA!I$3:I$586)</f>
        <v>6</v>
      </c>
      <c r="F15">
        <f ca="1">SUMIF(DATA!$AH$3:$AH$1000,1,DATA!P$3:P$586)</f>
        <v>266</v>
      </c>
      <c r="G15" s="41">
        <f ca="1">SUMIF(DATA!$AH$3:$AH$1000,1,DATA!J$3:J$586)</f>
        <v>60</v>
      </c>
      <c r="H15" s="41">
        <f ca="1">SUMIF(DATA!$AH$3:$AH$1000,1,DATA!K$3:K$586)</f>
        <v>54.237288135593197</v>
      </c>
      <c r="I15">
        <f ca="1">SUMIF(DATA!$AH$3:$AH$1000,1,DATA!L$3:L$586)</f>
        <v>70</v>
      </c>
      <c r="J15">
        <f ca="1">SUMIF(DATA!$AH$3:$AH$1000,1,DATA!M$3:M$586)</f>
        <v>281</v>
      </c>
      <c r="K15">
        <f ca="1">SUMIF(DATA!$AH$3:$AH$1000,1,DATA!N$3:N$586)</f>
        <v>325</v>
      </c>
      <c r="L15">
        <f ca="1">SUMIF(DATA!$AH$3:$AH$1000,1,DATA!O$3:O$586)</f>
        <v>200</v>
      </c>
      <c r="M15" s="41">
        <f ca="1">SUMIF(DATA!$AH$3:$AH$1000,1,DATA!Q$3:Q$586)</f>
        <v>262.86956521739103</v>
      </c>
      <c r="N15">
        <f ca="1">SUMIF(DATA!$AH$3:$AH$1000,1,DATA!R$3:R$586)</f>
        <v>100</v>
      </c>
      <c r="O15" s="18">
        <v>0</v>
      </c>
      <c r="P15" s="57">
        <f t="shared" ca="1" si="3"/>
        <v>59</v>
      </c>
      <c r="Q15" s="13">
        <f t="shared" ca="1" si="2"/>
        <v>32</v>
      </c>
      <c r="R15" s="58">
        <f t="shared" ca="1" si="2"/>
        <v>27</v>
      </c>
    </row>
    <row r="16" spans="1:18" ht="15" thickBot="1">
      <c r="A16" s="5" t="s">
        <v>18</v>
      </c>
      <c r="B16" s="12">
        <f ca="1">SUMIF(DATA!$AJ$3:$AJ$1000,1,DATA!F$3:F$586)</f>
        <v>120</v>
      </c>
      <c r="C16" s="12">
        <f ca="1">SUMIF(DATA!$AJ$3:$AJ$1000,1,DATA!G$3:G$586)</f>
        <v>59</v>
      </c>
      <c r="D16" s="12">
        <f ca="1">SUMIF(DATA!$AJ$3:$AJ$1000,1,DATA!H$3:H$586)</f>
        <v>32</v>
      </c>
      <c r="E16" s="12">
        <f ca="1">SUMIF(DATA!$AJ$3:$AJ$1000,1,DATA!I$3:I$586)</f>
        <v>27</v>
      </c>
      <c r="F16" s="12">
        <f ca="1">SUMIF(DATA!$AJ$3:$AJ$1000,1,DATA!P$3:P$586)</f>
        <v>0</v>
      </c>
      <c r="G16" s="42">
        <f ca="1">SUMIF(DATA!$AJ$3:$AJ$1000,1,DATA!J$3:J$586)</f>
        <v>0</v>
      </c>
      <c r="H16" s="42">
        <f ca="1">SUMIF(DATA!$AJ$3:$AJ$1000,1,DATA!K$3:K$586)</f>
        <v>54.237288135593197</v>
      </c>
      <c r="I16" s="12">
        <f ca="1">SUMIF(DATA!$AJ$3:$AJ$1000,1,DATA!L$3:L$586)</f>
        <v>70</v>
      </c>
      <c r="J16" s="12">
        <f ca="1">SUMIF(DATA!$AJ$3:$AJ$1000,1,DATA!M$3:M$586)</f>
        <v>0</v>
      </c>
      <c r="K16" s="12">
        <f ca="1">SUMIF(DATA!$AJ$3:$AJ$1000,1,DATA!N$3:N$586)</f>
        <v>325</v>
      </c>
      <c r="L16" s="12">
        <f ca="1">SUMIF(DATA!$AJ$3:$AJ$1000,1,DATA!O$3:O$586)</f>
        <v>200</v>
      </c>
      <c r="M16" s="42">
        <f ca="1">SUMIF(DATA!$AJ$3:$AJ$1000,1,DATA!Q$3:Q$586)</f>
        <v>244.59094401974801</v>
      </c>
      <c r="N16" s="12">
        <f ca="1">SUMIF(DATA!$AJ$3:$AJ$1000,1,DATA!R$3:R$586)</f>
        <v>100</v>
      </c>
      <c r="O16" s="18">
        <v>0</v>
      </c>
      <c r="P16" s="59">
        <f ca="1">P15</f>
        <v>59</v>
      </c>
      <c r="Q16" s="60">
        <f t="shared" ref="Q16:R16" ca="1" si="4">Q15</f>
        <v>32</v>
      </c>
      <c r="R16" s="61">
        <f t="shared" ca="1" si="4"/>
        <v>27</v>
      </c>
    </row>
    <row r="17" spans="20:20">
      <c r="T17" t="s">
        <v>69</v>
      </c>
    </row>
    <row r="18" spans="20:20">
      <c r="T18">
        <v>2001</v>
      </c>
    </row>
    <row r="19" spans="20:20">
      <c r="T19">
        <v>2002</v>
      </c>
    </row>
    <row r="20" spans="20:20">
      <c r="T20">
        <v>2003</v>
      </c>
    </row>
    <row r="21" spans="20:20">
      <c r="T21">
        <v>2004</v>
      </c>
    </row>
    <row r="22" spans="20:20">
      <c r="T22">
        <v>2005</v>
      </c>
    </row>
    <row r="23" spans="20:20">
      <c r="T23">
        <v>2006</v>
      </c>
    </row>
    <row r="24" spans="20:20">
      <c r="T24">
        <v>2007</v>
      </c>
    </row>
    <row r="25" spans="20:20">
      <c r="T25">
        <v>2008</v>
      </c>
    </row>
    <row r="26" spans="20:20">
      <c r="T26">
        <v>2009</v>
      </c>
    </row>
    <row r="27" spans="20:20">
      <c r="T27">
        <v>2010</v>
      </c>
    </row>
    <row r="28" spans="20:20">
      <c r="T28">
        <v>2011</v>
      </c>
    </row>
    <row r="29" spans="20:20">
      <c r="T29">
        <v>2012</v>
      </c>
    </row>
    <row r="30" spans="20:20">
      <c r="T30">
        <v>2013</v>
      </c>
    </row>
    <row r="31" spans="20:20">
      <c r="T31">
        <v>2014</v>
      </c>
    </row>
    <row r="32" spans="20:20">
      <c r="T32">
        <v>2015</v>
      </c>
    </row>
    <row r="33" spans="20:20">
      <c r="T33">
        <v>2016</v>
      </c>
    </row>
    <row r="34" spans="20:20">
      <c r="T34">
        <v>2017</v>
      </c>
    </row>
    <row r="35" spans="20:20">
      <c r="T35">
        <v>2018</v>
      </c>
    </row>
    <row r="36" spans="20:20">
      <c r="T36">
        <v>2019</v>
      </c>
    </row>
    <row r="37" spans="20:20">
      <c r="T37">
        <v>2020</v>
      </c>
    </row>
    <row r="38" spans="20:20">
      <c r="T38">
        <v>2021</v>
      </c>
    </row>
    <row r="39" spans="20:20">
      <c r="T39">
        <v>2022</v>
      </c>
    </row>
    <row r="40" spans="20:20">
      <c r="T40">
        <v>2023</v>
      </c>
    </row>
    <row r="41" spans="20:20">
      <c r="T41">
        <v>2024</v>
      </c>
    </row>
    <row r="42" spans="20:20">
      <c r="T42">
        <v>2025</v>
      </c>
    </row>
    <row r="43" spans="20:20">
      <c r="T43">
        <v>2026</v>
      </c>
    </row>
    <row r="44" spans="20:20">
      <c r="T44">
        <v>2027</v>
      </c>
    </row>
    <row r="45" spans="20:20">
      <c r="T45">
        <v>2028</v>
      </c>
    </row>
    <row r="46" spans="20:20">
      <c r="T46">
        <v>2029</v>
      </c>
    </row>
    <row r="47" spans="20:20">
      <c r="T47">
        <v>2030</v>
      </c>
    </row>
  </sheetData>
  <dataValidations disablePrompts="1" count="1">
    <dataValidation type="list" allowBlank="1" showInputMessage="1" showErrorMessage="1" sqref="B5">
      <formula1>$T$18:$T$47</formula1>
    </dataValidation>
  </dataValidations>
  <pageMargins left="0.7" right="0.7" top="0.75" bottom="0.75" header="0.3" footer="0.3"/>
  <pageSetup scale="7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Z28"/>
  <sheetViews>
    <sheetView zoomScaleNormal="100" workbookViewId="0">
      <selection activeCell="D2" sqref="D2"/>
    </sheetView>
  </sheetViews>
  <sheetFormatPr defaultRowHeight="14.4"/>
  <cols>
    <col min="1" max="1" width="21.5546875" customWidth="1"/>
    <col min="2" max="2" width="12.6640625" customWidth="1"/>
    <col min="3" max="3" width="36.88671875" customWidth="1"/>
    <col min="4" max="4" width="13" customWidth="1"/>
    <col min="5" max="5" width="9.88671875" customWidth="1"/>
    <col min="6" max="6" width="10.88671875" customWidth="1"/>
    <col min="7" max="8" width="11.88671875" customWidth="1"/>
    <col min="10" max="10" width="10.88671875" customWidth="1"/>
    <col min="26" max="26" width="12.109375" customWidth="1"/>
  </cols>
  <sheetData>
    <row r="1" spans="1:26">
      <c r="A1" s="76" t="s">
        <v>0</v>
      </c>
      <c r="B1" s="76" t="s">
        <v>90</v>
      </c>
      <c r="C1" s="76" t="s">
        <v>91</v>
      </c>
      <c r="D1" s="76" t="s">
        <v>92</v>
      </c>
      <c r="E1" s="76" t="s">
        <v>93</v>
      </c>
      <c r="F1" s="76" t="s">
        <v>94</v>
      </c>
      <c r="G1" s="76" t="s">
        <v>95</v>
      </c>
      <c r="H1" s="76" t="s">
        <v>96</v>
      </c>
      <c r="I1" s="76" t="s">
        <v>97</v>
      </c>
      <c r="J1" s="76" t="s">
        <v>98</v>
      </c>
      <c r="K1" s="76" t="s">
        <v>99</v>
      </c>
      <c r="L1" s="76" t="s">
        <v>100</v>
      </c>
      <c r="M1" s="76" t="s">
        <v>101</v>
      </c>
      <c r="N1" s="76" t="s">
        <v>102</v>
      </c>
      <c r="O1" s="76" t="s">
        <v>103</v>
      </c>
      <c r="P1" s="76" t="s">
        <v>104</v>
      </c>
      <c r="Q1" s="76" t="s">
        <v>105</v>
      </c>
      <c r="R1" s="76" t="s">
        <v>106</v>
      </c>
      <c r="S1" s="76" t="s">
        <v>107</v>
      </c>
      <c r="T1" s="76" t="s">
        <v>108</v>
      </c>
      <c r="U1" s="76" t="s">
        <v>109</v>
      </c>
      <c r="V1" s="76" t="s">
        <v>110</v>
      </c>
      <c r="W1" s="76" t="s">
        <v>111</v>
      </c>
      <c r="X1" s="76" t="s">
        <v>112</v>
      </c>
      <c r="Y1" s="76" t="s">
        <v>113</v>
      </c>
      <c r="Z1" s="76" t="s">
        <v>75</v>
      </c>
    </row>
    <row r="2" spans="1:26">
      <c r="A2" t="str">
        <f>R_SELECT_AGENCY</f>
        <v>Delinquency Drug Court</v>
      </c>
      <c r="B2">
        <f>R_YEAR</f>
        <v>2015</v>
      </c>
      <c r="C2" t="str">
        <f>R_GROUP</f>
        <v>July 1, 2012 to September 30, 2015</v>
      </c>
      <c r="D2">
        <f ca="1">SUMIF('RECIDIVISM DATA'!$AE$2:$AE$1000,1,Table3[TOTAL_EXITS])</f>
        <v>46</v>
      </c>
      <c r="E2">
        <f ca="1">SUMIF('RECIDIVISM DATA'!$AE$2:$AE$1000,1,Table3[DISP1])</f>
        <v>14</v>
      </c>
      <c r="F2">
        <f ca="1">SUMIF('RECIDIVISM DATA'!$AE$2:$AE$1000,1,Table3[DISP2])</f>
        <v>32</v>
      </c>
      <c r="G2">
        <f ca="1">SUMIF('RECIDIVISM DATA'!$AE$2:$AE$1000,1,Table3[N901])</f>
        <v>1</v>
      </c>
      <c r="H2">
        <f ca="1">SUMIF('RECIDIVISM DATA'!$AE$2:$AE$1000,1,Table3[N902])</f>
        <v>3</v>
      </c>
      <c r="I2">
        <f ca="1">SUMIF('RECIDIVISM DATA'!$AE$2:$AE$1000,1,Table3[SIXM1])</f>
        <v>1</v>
      </c>
      <c r="J2">
        <f ca="1">SUMIF('RECIDIVISM DATA'!$AE$2:$AE$1000,1,Table3[SIXM2])</f>
        <v>4</v>
      </c>
      <c r="K2">
        <f ca="1">SUMIF('RECIDIVISM DATA'!$AE$2:$AE$1000,1,Table3[Y11])</f>
        <v>1</v>
      </c>
      <c r="L2">
        <f ca="1">SUMIF('RECIDIVISM DATA'!$AE$2:$AE$1000,1,Table3[Y12])</f>
        <v>8</v>
      </c>
      <c r="M2">
        <f ca="1">SUMIF('RECIDIVISM DATA'!$AE$2:$AE$1000,1,Table3[Y31])</f>
        <v>2</v>
      </c>
      <c r="N2">
        <f ca="1">SUMIF('RECIDIVISM DATA'!$AE$2:$AE$1000,1,Table3[Y32])</f>
        <v>8</v>
      </c>
      <c r="O2" s="14">
        <f ca="1">SUMIF('RECIDIVISM DATA'!$AE$2:$AE$1000,1,Table3[N901_P])</f>
        <v>7.1428571428571397</v>
      </c>
      <c r="P2" s="14">
        <f ca="1">SUMIF('RECIDIVISM DATA'!$AE$2:$AE$1000,1,Table3[N902_P])</f>
        <v>9.375</v>
      </c>
      <c r="Q2" s="14">
        <f ca="1">SUMIF('RECIDIVISM DATA'!$AE$2:$AE$1000,1,Table3[SIXM1_P])</f>
        <v>7.1428571428571397</v>
      </c>
      <c r="R2" s="14">
        <f ca="1">SUMIF('RECIDIVISM DATA'!$AE$2:$AE$1000,1,Table3[SIXM2_P])</f>
        <v>12.5</v>
      </c>
      <c r="S2" s="14">
        <f ca="1">SUMIF('RECIDIVISM DATA'!$AE$2:$AE$1000,1,Table3[Y11_P])</f>
        <v>7.1428571428571397</v>
      </c>
      <c r="T2" s="14">
        <f ca="1">SUMIF('RECIDIVISM DATA'!$AE$2:$AE$1000,1,Table3[Y12_P])</f>
        <v>25</v>
      </c>
      <c r="U2" s="14">
        <f ca="1">SUMIF('RECIDIVISM DATA'!$AE$2:$AE$1000,1,Table3[Y31_P])</f>
        <v>14.285714285714301</v>
      </c>
      <c r="V2" s="14">
        <f ca="1">SUMIF('RECIDIVISM DATA'!$AE$2:$AE$1000,1,Table3[Y32_P])</f>
        <v>25</v>
      </c>
      <c r="W2" s="14">
        <f ca="1">SUMIF('RECIDIVISM DATA'!$AE$2:$AE$1000,1,Table3[REC_T])</f>
        <v>25</v>
      </c>
      <c r="X2">
        <f ca="1">SUMIF('RECIDIVISM DATA'!$AE$2:$AE$1000,1,Table3[N_AGENCY])</f>
        <v>1</v>
      </c>
      <c r="Y2">
        <f ca="1">SUMIF('RECIDIVISM DATA'!$AE$2:$AE$1000,1,Table3[RECIDIVISM_N.COHORT])</f>
        <v>8</v>
      </c>
      <c r="Z2" s="77">
        <f ca="1">SUMIF('RECIDIVISM DATA'!$AE$2:$AE$1000,1,Table3[DATEQ])</f>
        <v>0</v>
      </c>
    </row>
    <row r="5" spans="1:26">
      <c r="A5" t="s">
        <v>119</v>
      </c>
    </row>
    <row r="6" spans="1:26">
      <c r="A6" t="str">
        <f>A2</f>
        <v>Delinquency Drug Court</v>
      </c>
      <c r="B6">
        <f t="shared" ref="B6:C6" si="0">B2</f>
        <v>2015</v>
      </c>
      <c r="C6" t="str">
        <f t="shared" si="0"/>
        <v>July 1, 2012 to September 30, 2015</v>
      </c>
    </row>
    <row r="10" spans="1:26">
      <c r="B10" s="122" t="s">
        <v>84</v>
      </c>
      <c r="C10" s="122"/>
      <c r="D10" s="123" t="s">
        <v>83</v>
      </c>
      <c r="E10" s="123"/>
      <c r="F10" s="122" t="s">
        <v>82</v>
      </c>
      <c r="G10" s="122"/>
      <c r="H10" t="s">
        <v>127</v>
      </c>
    </row>
    <row r="11" spans="1:26">
      <c r="B11" t="s">
        <v>125</v>
      </c>
      <c r="C11" t="s">
        <v>126</v>
      </c>
      <c r="D11" s="15" t="s">
        <v>125</v>
      </c>
      <c r="E11" s="15" t="s">
        <v>126</v>
      </c>
      <c r="F11" t="s">
        <v>125</v>
      </c>
      <c r="G11" t="s">
        <v>126</v>
      </c>
      <c r="H11" t="s">
        <v>126</v>
      </c>
    </row>
    <row r="12" spans="1:26">
      <c r="A12" s="37" t="s">
        <v>120</v>
      </c>
      <c r="B12" s="37">
        <f ca="1">SUM(E2:F2)</f>
        <v>46</v>
      </c>
      <c r="C12" s="84">
        <f ca="1">B12/$B$12</f>
        <v>1</v>
      </c>
      <c r="D12" s="37">
        <f ca="1">SUM(E2)</f>
        <v>14</v>
      </c>
      <c r="E12" s="84">
        <f ca="1">D12/$D$12</f>
        <v>1</v>
      </c>
      <c r="F12" s="37">
        <f ca="1">SUM(F2)</f>
        <v>32</v>
      </c>
      <c r="G12" s="84">
        <f ca="1">F12/$F$12</f>
        <v>1</v>
      </c>
      <c r="H12" s="37"/>
      <c r="I12" s="37"/>
    </row>
    <row r="13" spans="1:26">
      <c r="A13" t="s">
        <v>121</v>
      </c>
      <c r="B13">
        <f ca="1">SUM(G2:H2)</f>
        <v>4</v>
      </c>
      <c r="C13" s="23">
        <f ca="1">B13/$B$12</f>
        <v>8.6956521739130432E-2</v>
      </c>
      <c r="D13" s="15">
        <f ca="1">SUM(G2)</f>
        <v>1</v>
      </c>
      <c r="E13" s="82">
        <f ca="1">D13/$D$12</f>
        <v>7.1428571428571425E-2</v>
      </c>
      <c r="F13">
        <f ca="1">SUM(H2)</f>
        <v>3</v>
      </c>
      <c r="G13" s="23">
        <f ca="1">F13/$F$12</f>
        <v>9.375E-2</v>
      </c>
    </row>
    <row r="14" spans="1:26">
      <c r="A14" t="s">
        <v>122</v>
      </c>
      <c r="B14">
        <f ca="1">SUM(I2:J2)</f>
        <v>5</v>
      </c>
      <c r="C14" s="23">
        <f ca="1">B14/$B$12</f>
        <v>0.10869565217391304</v>
      </c>
      <c r="D14" s="15">
        <f ca="1">SUM(I2)</f>
        <v>1</v>
      </c>
      <c r="E14" s="82">
        <f ca="1">D14/$D$12</f>
        <v>7.1428571428571425E-2</v>
      </c>
      <c r="F14">
        <f ca="1">SUM(J2)</f>
        <v>4</v>
      </c>
      <c r="G14" s="23">
        <f ca="1">F14/$F$12</f>
        <v>0.125</v>
      </c>
    </row>
    <row r="15" spans="1:26">
      <c r="A15" t="s">
        <v>123</v>
      </c>
      <c r="B15">
        <f ca="1">SUM(K2:L2)</f>
        <v>9</v>
      </c>
      <c r="C15" s="23">
        <f ca="1">B15/$B$12</f>
        <v>0.19565217391304349</v>
      </c>
      <c r="D15" s="15">
        <f ca="1">SUM(K2)</f>
        <v>1</v>
      </c>
      <c r="E15" s="82">
        <f ca="1">D15/$D$12</f>
        <v>7.1428571428571425E-2</v>
      </c>
      <c r="F15">
        <f ca="1">SUM(L2)</f>
        <v>8</v>
      </c>
      <c r="G15" s="23">
        <f ca="1">F15/$F$12</f>
        <v>0.25</v>
      </c>
    </row>
    <row r="16" spans="1:26">
      <c r="A16" t="s">
        <v>124</v>
      </c>
      <c r="B16">
        <f ca="1">SUM(M2:N2)</f>
        <v>10</v>
      </c>
      <c r="C16" s="23">
        <f ca="1">B16/$B$12</f>
        <v>0.21739130434782608</v>
      </c>
      <c r="D16" s="15">
        <f ca="1">SUM(M2)</f>
        <v>2</v>
      </c>
      <c r="E16" s="82">
        <f ca="1">D16/$D$12</f>
        <v>0.14285714285714285</v>
      </c>
      <c r="F16">
        <f ca="1">SUM(N2)</f>
        <v>8</v>
      </c>
      <c r="G16" s="23">
        <f ca="1">F16/$F$12</f>
        <v>0.25</v>
      </c>
      <c r="H16" s="23">
        <f ca="1">(W2 /100)</f>
        <v>0.25</v>
      </c>
    </row>
    <row r="17" spans="1:8">
      <c r="D17" s="15"/>
      <c r="E17" s="15"/>
    </row>
    <row r="18" spans="1:8">
      <c r="B18" t="s">
        <v>128</v>
      </c>
      <c r="C18" t="s">
        <v>129</v>
      </c>
      <c r="D18" s="15" t="s">
        <v>128</v>
      </c>
      <c r="E18" s="15" t="s">
        <v>129</v>
      </c>
      <c r="F18" t="s">
        <v>128</v>
      </c>
      <c r="G18" t="s">
        <v>129</v>
      </c>
    </row>
    <row r="19" spans="1:8">
      <c r="A19" t="s">
        <v>121</v>
      </c>
      <c r="B19">
        <f t="shared" ref="B19:B22" ca="1" si="1">B13</f>
        <v>4</v>
      </c>
      <c r="C19">
        <f ca="1">SUM($B$12-B19)</f>
        <v>42</v>
      </c>
      <c r="D19" s="15">
        <f ca="1">D13</f>
        <v>1</v>
      </c>
      <c r="E19" s="15">
        <f ca="1">$D$12-D19</f>
        <v>13</v>
      </c>
      <c r="F19">
        <f ca="1">F13</f>
        <v>3</v>
      </c>
      <c r="G19">
        <f ca="1">SUM($F$12-F19)</f>
        <v>29</v>
      </c>
    </row>
    <row r="20" spans="1:8">
      <c r="A20" t="s">
        <v>122</v>
      </c>
      <c r="B20">
        <f t="shared" ca="1" si="1"/>
        <v>5</v>
      </c>
      <c r="C20">
        <f ca="1">SUM($B$12-B20)</f>
        <v>41</v>
      </c>
      <c r="D20" s="15">
        <f t="shared" ref="D20:D22" ca="1" si="2">D14</f>
        <v>1</v>
      </c>
      <c r="E20" s="15">
        <f ca="1">$D$12-D20</f>
        <v>13</v>
      </c>
      <c r="F20">
        <f ca="1">F14</f>
        <v>4</v>
      </c>
      <c r="G20">
        <f ca="1">SUM($F$12-F20)</f>
        <v>28</v>
      </c>
    </row>
    <row r="21" spans="1:8">
      <c r="A21" t="s">
        <v>123</v>
      </c>
      <c r="B21">
        <f t="shared" ca="1" si="1"/>
        <v>9</v>
      </c>
      <c r="C21">
        <f ca="1">SUM($B$12-B21)</f>
        <v>37</v>
      </c>
      <c r="D21" s="15">
        <f t="shared" ca="1" si="2"/>
        <v>1</v>
      </c>
      <c r="E21" s="15">
        <f ca="1">$D$12-D21</f>
        <v>13</v>
      </c>
      <c r="F21">
        <f ca="1">F15</f>
        <v>8</v>
      </c>
      <c r="G21">
        <f ca="1">SUM($F$12-F21)</f>
        <v>24</v>
      </c>
    </row>
    <row r="22" spans="1:8">
      <c r="A22" t="s">
        <v>124</v>
      </c>
      <c r="B22">
        <f t="shared" ca="1" si="1"/>
        <v>10</v>
      </c>
      <c r="C22">
        <f ca="1">SUM($B$12-B22)</f>
        <v>36</v>
      </c>
      <c r="D22" s="15">
        <f t="shared" ca="1" si="2"/>
        <v>2</v>
      </c>
      <c r="E22" s="15">
        <f ca="1">$D$12-D22</f>
        <v>12</v>
      </c>
      <c r="F22">
        <f ca="1">F16</f>
        <v>8</v>
      </c>
      <c r="G22">
        <f ca="1">SUM($F$12-F22)</f>
        <v>24</v>
      </c>
    </row>
    <row r="23" spans="1:8">
      <c r="D23" s="15"/>
      <c r="E23" s="15"/>
    </row>
    <row r="24" spans="1:8">
      <c r="B24" t="s">
        <v>128</v>
      </c>
      <c r="C24" t="s">
        <v>129</v>
      </c>
      <c r="D24" s="15" t="s">
        <v>128</v>
      </c>
      <c r="E24" s="15" t="s">
        <v>129</v>
      </c>
      <c r="F24" t="s">
        <v>128</v>
      </c>
      <c r="G24" t="s">
        <v>129</v>
      </c>
    </row>
    <row r="25" spans="1:8">
      <c r="A25" t="s">
        <v>121</v>
      </c>
      <c r="B25" s="23">
        <f t="shared" ref="B25:C28" ca="1" si="3">B19/$B$12</f>
        <v>8.6956521739130432E-2</v>
      </c>
      <c r="C25" s="23">
        <f t="shared" ca="1" si="3"/>
        <v>0.91304347826086951</v>
      </c>
      <c r="D25" s="85">
        <f t="shared" ref="D25:E28" ca="1" si="4">SUM(D19/$D$12)</f>
        <v>7.1428571428571425E-2</v>
      </c>
      <c r="E25" s="82">
        <f t="shared" ca="1" si="4"/>
        <v>0.9285714285714286</v>
      </c>
      <c r="F25" s="23">
        <f ca="1">F19/$F$12</f>
        <v>9.375E-2</v>
      </c>
      <c r="G25" s="23">
        <f ca="1">SUM(G19/$F$12)</f>
        <v>0.90625</v>
      </c>
      <c r="H25" s="83"/>
    </row>
    <row r="26" spans="1:8">
      <c r="A26" t="s">
        <v>122</v>
      </c>
      <c r="B26" s="23">
        <f t="shared" ca="1" si="3"/>
        <v>0.10869565217391304</v>
      </c>
      <c r="C26" s="23">
        <f t="shared" ca="1" si="3"/>
        <v>0.89130434782608692</v>
      </c>
      <c r="D26" s="85">
        <f t="shared" ca="1" si="4"/>
        <v>7.1428571428571425E-2</v>
      </c>
      <c r="E26" s="82">
        <f t="shared" ca="1" si="4"/>
        <v>0.9285714285714286</v>
      </c>
      <c r="F26" s="23">
        <f ca="1">F20/$F$12</f>
        <v>0.125</v>
      </c>
      <c r="G26" s="23">
        <f ca="1">SUM(G20/$F$12)</f>
        <v>0.875</v>
      </c>
      <c r="H26" s="83"/>
    </row>
    <row r="27" spans="1:8">
      <c r="A27" t="s">
        <v>123</v>
      </c>
      <c r="B27" s="23">
        <f t="shared" ca="1" si="3"/>
        <v>0.19565217391304349</v>
      </c>
      <c r="C27" s="23">
        <f t="shared" ca="1" si="3"/>
        <v>0.80434782608695654</v>
      </c>
      <c r="D27" s="85">
        <f t="shared" ca="1" si="4"/>
        <v>7.1428571428571425E-2</v>
      </c>
      <c r="E27" s="82">
        <f t="shared" ca="1" si="4"/>
        <v>0.9285714285714286</v>
      </c>
      <c r="F27" s="23">
        <f ca="1">F21/$F$12</f>
        <v>0.25</v>
      </c>
      <c r="G27" s="23">
        <f ca="1">SUM(G21/$F$12)</f>
        <v>0.75</v>
      </c>
      <c r="H27" s="83"/>
    </row>
    <row r="28" spans="1:8">
      <c r="A28" t="s">
        <v>124</v>
      </c>
      <c r="B28" s="23">
        <f t="shared" ca="1" si="3"/>
        <v>0.21739130434782608</v>
      </c>
      <c r="C28" s="23">
        <f t="shared" ca="1" si="3"/>
        <v>0.78260869565217395</v>
      </c>
      <c r="D28" s="85">
        <f t="shared" ca="1" si="4"/>
        <v>0.14285714285714285</v>
      </c>
      <c r="E28" s="82">
        <f t="shared" ca="1" si="4"/>
        <v>0.8571428571428571</v>
      </c>
      <c r="F28" s="23">
        <f ca="1">F22/$F$12</f>
        <v>0.25</v>
      </c>
      <c r="G28" s="23">
        <f ca="1">SUM(G22/$F$12)</f>
        <v>0.75</v>
      </c>
      <c r="H28" s="83"/>
    </row>
  </sheetData>
  <mergeCells count="3">
    <mergeCell ref="B10:C10"/>
    <mergeCell ref="D10:E10"/>
    <mergeCell ref="F10:G10"/>
  </mergeCells>
  <pageMargins left="0.7" right="0.7" top="0.75" bottom="0.75" header="0.3" footer="0.3"/>
  <pageSetup scale="97" orientation="landscape" horizontalDpi="300" verticalDpi="3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/>
  <dimension ref="A1:AW592"/>
  <sheetViews>
    <sheetView zoomScale="75" zoomScaleNormal="75" workbookViewId="0">
      <pane ySplit="2" topLeftCell="A500" activePane="bottomLeft" state="frozen"/>
      <selection pane="bottomLeft" activeCell="A504" sqref="A504:S592"/>
    </sheetView>
  </sheetViews>
  <sheetFormatPr defaultRowHeight="15" customHeight="1"/>
  <cols>
    <col min="1" max="1" width="24.88671875" customWidth="1"/>
    <col min="2" max="2" width="13" customWidth="1"/>
    <col min="3" max="3" width="13.88671875" customWidth="1"/>
    <col min="4" max="4" width="31.6640625" customWidth="1"/>
    <col min="5" max="5" width="13.6640625" customWidth="1"/>
    <col min="6" max="6" width="16.109375" customWidth="1"/>
    <col min="7" max="7" width="14.109375" customWidth="1"/>
    <col min="8" max="8" width="12.6640625" customWidth="1"/>
    <col min="9" max="9" width="13.88671875" customWidth="1"/>
    <col min="10" max="10" width="14.5546875" customWidth="1"/>
    <col min="11" max="11" width="15.5546875" customWidth="1"/>
    <col min="12" max="12" width="17.88671875" customWidth="1"/>
    <col min="13" max="13" width="14" customWidth="1"/>
    <col min="15" max="15" width="14.88671875" customWidth="1"/>
    <col min="16" max="16" width="9.44140625" customWidth="1"/>
    <col min="17" max="17" width="12.33203125" customWidth="1"/>
    <col min="18" max="18" width="12.109375" customWidth="1"/>
    <col min="19" max="19" width="13.109375" customWidth="1"/>
    <col min="20" max="20" width="9.33203125" customWidth="1"/>
    <col min="21" max="21" width="9.5546875" customWidth="1"/>
    <col min="22" max="22" width="11.5546875" customWidth="1"/>
    <col min="23" max="23" width="11" customWidth="1"/>
    <col min="25" max="25" width="9.33203125" style="19" customWidth="1"/>
    <col min="26" max="26" width="8" style="19" customWidth="1"/>
    <col min="27" max="28" width="5.44140625" style="19" customWidth="1"/>
    <col min="29" max="30" width="5.44140625" customWidth="1"/>
    <col min="31" max="32" width="5.33203125" customWidth="1"/>
    <col min="33" max="34" width="5" customWidth="1"/>
    <col min="35" max="35" width="7" customWidth="1"/>
    <col min="36" max="36" width="6.44140625" customWidth="1"/>
    <col min="37" max="37" width="6.6640625" customWidth="1"/>
    <col min="38" max="38" width="7.5546875" style="19" customWidth="1"/>
  </cols>
  <sheetData>
    <row r="1" spans="1:49" ht="15" customHeight="1">
      <c r="T1" s="124" t="s">
        <v>39</v>
      </c>
      <c r="U1" s="124"/>
      <c r="V1" s="124"/>
      <c r="W1" s="124"/>
    </row>
    <row r="2" spans="1:49" ht="15" customHeight="1">
      <c r="A2" s="1" t="s">
        <v>35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68</v>
      </c>
      <c r="S2" t="s">
        <v>75</v>
      </c>
      <c r="T2" s="12" t="s">
        <v>0</v>
      </c>
      <c r="U2" s="12" t="s">
        <v>36</v>
      </c>
      <c r="V2" s="12" t="s">
        <v>38</v>
      </c>
      <c r="W2" s="12" t="s">
        <v>39</v>
      </c>
      <c r="Y2" s="33" t="s">
        <v>0</v>
      </c>
      <c r="Z2" s="33" t="s">
        <v>36</v>
      </c>
      <c r="AA2" s="33" t="s">
        <v>46</v>
      </c>
      <c r="AB2" s="33" t="s">
        <v>41</v>
      </c>
      <c r="AC2" s="12" t="s">
        <v>47</v>
      </c>
      <c r="AD2" s="12" t="s">
        <v>42</v>
      </c>
      <c r="AE2" s="12" t="s">
        <v>48</v>
      </c>
      <c r="AF2" s="12" t="s">
        <v>43</v>
      </c>
      <c r="AG2" s="12" t="s">
        <v>49</v>
      </c>
      <c r="AH2" s="12" t="s">
        <v>44</v>
      </c>
      <c r="AI2" s="12" t="s">
        <v>40</v>
      </c>
      <c r="AJ2" s="12" t="s">
        <v>45</v>
      </c>
      <c r="AL2" s="19" t="s">
        <v>0</v>
      </c>
      <c r="AM2" t="s">
        <v>36</v>
      </c>
      <c r="AN2" t="s">
        <v>46</v>
      </c>
      <c r="AO2" t="s">
        <v>41</v>
      </c>
      <c r="AP2" t="s">
        <v>47</v>
      </c>
      <c r="AQ2" t="s">
        <v>42</v>
      </c>
      <c r="AR2" t="s">
        <v>48</v>
      </c>
      <c r="AS2" t="s">
        <v>43</v>
      </c>
      <c r="AT2" t="s">
        <v>49</v>
      </c>
      <c r="AU2" t="s">
        <v>44</v>
      </c>
      <c r="AV2" t="s">
        <v>40</v>
      </c>
      <c r="AW2" t="s">
        <v>45</v>
      </c>
    </row>
    <row r="3" spans="1:49" s="15" customFormat="1" ht="15" customHeight="1">
      <c r="A3" s="95" t="s">
        <v>16</v>
      </c>
      <c r="B3" s="96">
        <v>1</v>
      </c>
      <c r="C3" s="97">
        <v>2014</v>
      </c>
      <c r="D3" s="95" t="s">
        <v>19</v>
      </c>
      <c r="E3" s="98">
        <v>1</v>
      </c>
      <c r="F3" s="98">
        <v>9</v>
      </c>
      <c r="G3" s="98">
        <v>2</v>
      </c>
      <c r="H3" s="98">
        <v>0</v>
      </c>
      <c r="I3" s="98">
        <v>2</v>
      </c>
      <c r="J3" s="99">
        <v>0</v>
      </c>
      <c r="K3" s="99">
        <v>0</v>
      </c>
      <c r="L3" s="99">
        <v>50</v>
      </c>
      <c r="M3" s="98">
        <v>12</v>
      </c>
      <c r="N3" s="98">
        <v>12</v>
      </c>
      <c r="O3" s="100">
        <v>14</v>
      </c>
      <c r="P3" s="98">
        <v>10</v>
      </c>
      <c r="Q3" s="99">
        <v>9.4891304347826093</v>
      </c>
      <c r="R3" s="100">
        <v>14</v>
      </c>
      <c r="S3" s="101">
        <v>42277</v>
      </c>
      <c r="T3" s="15">
        <f t="shared" ref="T3:T66" si="0">IF(SELECT_AGENCY=A3,1,0)</f>
        <v>0</v>
      </c>
      <c r="U3" s="15">
        <f t="shared" ref="U3:U66" si="1">IF(SELECT_YEAR=C3,1,0)</f>
        <v>0</v>
      </c>
      <c r="V3" s="15">
        <f t="shared" ref="V3:V66" si="2">IF(SELECT_QUARTER=D3,1,0)</f>
        <v>0</v>
      </c>
      <c r="W3" s="15">
        <f>T3*U3*V3</f>
        <v>0</v>
      </c>
      <c r="Y3" s="15">
        <f t="shared" ref="Y3:Y66" si="3">IF(SELECT_AGENCY=A3,1,0)</f>
        <v>0</v>
      </c>
      <c r="Z3" s="15">
        <f t="shared" ref="Z3:Z66" si="4">IF(SELECT_YEAR=C3,1,0)</f>
        <v>0</v>
      </c>
      <c r="AA3" s="15">
        <f t="shared" ref="AA3:AA66" si="5">IF(QT_1=D3,1,0)</f>
        <v>1</v>
      </c>
      <c r="AB3" s="15">
        <f>SUM(Y3*Z3*AA3)</f>
        <v>0</v>
      </c>
      <c r="AC3" s="15">
        <f t="shared" ref="AC3:AC66" si="6">IF(QT_2=D3,1,0)</f>
        <v>0</v>
      </c>
      <c r="AD3" s="15">
        <f>SUM(Y3*Z3*AC3)</f>
        <v>0</v>
      </c>
      <c r="AE3" s="15">
        <f t="shared" ref="AE3:AE66" si="7">IF(QT_3=D3,1,0)</f>
        <v>0</v>
      </c>
      <c r="AF3" s="15">
        <f>SUM(Y3*Z3*AE3)</f>
        <v>0</v>
      </c>
      <c r="AG3" s="15">
        <f t="shared" ref="AG3:AG66" si="8">IF(QT_4=D3,1,0)</f>
        <v>0</v>
      </c>
      <c r="AH3" s="15">
        <f>SUM(Y3*Z3*AG3)</f>
        <v>0</v>
      </c>
      <c r="AI3" s="15">
        <f t="shared" ref="AI3:AI66" si="9">IF(QTOTAL=D3,1,0)</f>
        <v>0</v>
      </c>
      <c r="AJ3" s="15">
        <f>Y3*Z3*AI3</f>
        <v>0</v>
      </c>
      <c r="AL3" s="15">
        <f t="shared" ref="AL3:AL66" si="10">IF(SELECT_AGENCY=A3,1,0)</f>
        <v>0</v>
      </c>
      <c r="AM3" s="15">
        <f t="shared" ref="AM3:AM66" si="11">IF(COMP_YEAR=C3,1,0)</f>
        <v>1</v>
      </c>
      <c r="AN3" s="15">
        <f t="shared" ref="AN3:AN66" si="12">IF(QT_1=D3,1,0)</f>
        <v>1</v>
      </c>
      <c r="AO3" s="15">
        <f>SUM(AL3*AM3*AN3)</f>
        <v>0</v>
      </c>
      <c r="AP3" s="15">
        <f t="shared" ref="AP3:AP66" si="13">IF(QT_2=D3,1,0)</f>
        <v>0</v>
      </c>
      <c r="AQ3" s="15">
        <f>SUM(AL3*AM3*AP3)</f>
        <v>0</v>
      </c>
      <c r="AR3" s="15">
        <f t="shared" ref="AR3:AR66" si="14">IF(QT_3=D3,1,0)</f>
        <v>0</v>
      </c>
      <c r="AS3" s="15">
        <f>SUM(AL3*AM3*AR3)</f>
        <v>0</v>
      </c>
      <c r="AT3" s="15">
        <f t="shared" ref="AT3:AT66" si="15">IF(QT_4=D3,1,0)</f>
        <v>0</v>
      </c>
      <c r="AU3" s="15">
        <f>SUM(AL3*AM3*AT3)</f>
        <v>0</v>
      </c>
      <c r="AV3" s="15">
        <f t="shared" ref="AV3:AV66" si="16">IF(QTOTAL=D3,1,0)</f>
        <v>0</v>
      </c>
      <c r="AW3" s="15">
        <f>AL3*AM3*AV3</f>
        <v>0</v>
      </c>
    </row>
    <row r="4" spans="1:49" ht="15" customHeight="1">
      <c r="A4" s="95" t="s">
        <v>16</v>
      </c>
      <c r="B4" s="96">
        <v>1</v>
      </c>
      <c r="C4" s="97">
        <v>2016</v>
      </c>
      <c r="D4" s="95" t="s">
        <v>19</v>
      </c>
      <c r="E4" s="98">
        <v>1</v>
      </c>
      <c r="F4" s="98">
        <v>0</v>
      </c>
      <c r="G4" s="98">
        <v>0</v>
      </c>
      <c r="H4" s="94"/>
      <c r="I4" s="94"/>
      <c r="J4" s="94"/>
      <c r="K4" s="94"/>
      <c r="L4" s="99">
        <v>50</v>
      </c>
      <c r="M4" s="98">
        <v>9</v>
      </c>
      <c r="N4" s="98">
        <v>9</v>
      </c>
      <c r="O4" s="100">
        <v>14</v>
      </c>
      <c r="P4" s="98">
        <v>9</v>
      </c>
      <c r="Q4" s="99">
        <v>9</v>
      </c>
      <c r="R4" s="100">
        <v>14</v>
      </c>
      <c r="S4" s="101">
        <v>42277</v>
      </c>
      <c r="T4">
        <f t="shared" si="0"/>
        <v>0</v>
      </c>
      <c r="U4">
        <f t="shared" si="1"/>
        <v>0</v>
      </c>
      <c r="V4">
        <f t="shared" si="2"/>
        <v>0</v>
      </c>
      <c r="W4">
        <f t="shared" ref="W4:W67" si="17">T4*U4*V4</f>
        <v>0</v>
      </c>
      <c r="Y4" s="19">
        <f t="shared" si="3"/>
        <v>0</v>
      </c>
      <c r="Z4" s="19">
        <f t="shared" si="4"/>
        <v>0</v>
      </c>
      <c r="AA4" s="19">
        <f t="shared" si="5"/>
        <v>1</v>
      </c>
      <c r="AB4" s="19">
        <f t="shared" ref="AB4:AB67" si="18">SUM(Y4*Z4*AA4)</f>
        <v>0</v>
      </c>
      <c r="AC4">
        <f t="shared" si="6"/>
        <v>0</v>
      </c>
      <c r="AD4">
        <f t="shared" ref="AD4:AD67" si="19">SUM(Y4*Z4*AC4)</f>
        <v>0</v>
      </c>
      <c r="AE4">
        <f t="shared" si="7"/>
        <v>0</v>
      </c>
      <c r="AF4">
        <f t="shared" ref="AF4:AF67" si="20">SUM(Y4*Z4*AE4)</f>
        <v>0</v>
      </c>
      <c r="AG4">
        <f t="shared" si="8"/>
        <v>0</v>
      </c>
      <c r="AH4">
        <f t="shared" ref="AH4:AH67" si="21">SUM(Y4*Z4*AG4)</f>
        <v>0</v>
      </c>
      <c r="AI4">
        <f t="shared" si="9"/>
        <v>0</v>
      </c>
      <c r="AJ4">
        <f t="shared" ref="AJ4:AJ67" si="22">Y4*Z4*AI4</f>
        <v>0</v>
      </c>
      <c r="AL4" s="19">
        <f t="shared" si="10"/>
        <v>0</v>
      </c>
      <c r="AM4" s="15">
        <f t="shared" si="11"/>
        <v>0</v>
      </c>
      <c r="AN4" s="15">
        <f t="shared" si="12"/>
        <v>1</v>
      </c>
      <c r="AO4">
        <f>SUM(AL4*AM4*AN4)</f>
        <v>0</v>
      </c>
      <c r="AP4" s="15">
        <f t="shared" si="13"/>
        <v>0</v>
      </c>
      <c r="AQ4">
        <f t="shared" ref="AQ4:AQ67" si="23">SUM(AL4*AM4*AP4)</f>
        <v>0</v>
      </c>
      <c r="AR4" s="15">
        <f t="shared" si="14"/>
        <v>0</v>
      </c>
      <c r="AS4">
        <f t="shared" ref="AS4:AS67" si="24">SUM(AL4*AM4*AR4)</f>
        <v>0</v>
      </c>
      <c r="AT4" s="15">
        <f t="shared" si="15"/>
        <v>0</v>
      </c>
      <c r="AU4">
        <f t="shared" ref="AU4:AU67" si="25">SUM(AL4*AM4*AT4)</f>
        <v>0</v>
      </c>
      <c r="AV4" s="15">
        <f t="shared" si="16"/>
        <v>0</v>
      </c>
      <c r="AW4">
        <f t="shared" ref="AW4:AW33" si="26">AL4*AM4*AV4</f>
        <v>0</v>
      </c>
    </row>
    <row r="5" spans="1:49" ht="15" customHeight="1">
      <c r="A5" s="95" t="s">
        <v>16</v>
      </c>
      <c r="B5" s="96">
        <v>1</v>
      </c>
      <c r="C5" s="97">
        <v>2015</v>
      </c>
      <c r="D5" s="95" t="s">
        <v>21</v>
      </c>
      <c r="E5" s="98">
        <v>4</v>
      </c>
      <c r="F5" s="98">
        <v>4</v>
      </c>
      <c r="G5" s="98">
        <v>9</v>
      </c>
      <c r="H5" s="98">
        <v>2</v>
      </c>
      <c r="I5" s="98">
        <v>7</v>
      </c>
      <c r="J5" s="99">
        <v>22.2222222222222</v>
      </c>
      <c r="K5" s="99">
        <v>33.3333333333333</v>
      </c>
      <c r="L5" s="99">
        <v>50</v>
      </c>
      <c r="M5" s="98">
        <v>18</v>
      </c>
      <c r="N5" s="98">
        <v>33</v>
      </c>
      <c r="O5" s="100">
        <v>14</v>
      </c>
      <c r="P5" s="98">
        <v>9</v>
      </c>
      <c r="Q5" s="99">
        <v>11.6847826086957</v>
      </c>
      <c r="R5" s="100">
        <v>14</v>
      </c>
      <c r="S5" s="101">
        <v>42277</v>
      </c>
      <c r="T5">
        <f t="shared" si="0"/>
        <v>0</v>
      </c>
      <c r="U5">
        <f t="shared" si="1"/>
        <v>1</v>
      </c>
      <c r="V5">
        <f t="shared" si="2"/>
        <v>0</v>
      </c>
      <c r="W5">
        <f t="shared" si="17"/>
        <v>0</v>
      </c>
      <c r="Y5" s="19">
        <f t="shared" si="3"/>
        <v>0</v>
      </c>
      <c r="Z5" s="19">
        <f t="shared" si="4"/>
        <v>1</v>
      </c>
      <c r="AA5" s="19">
        <f t="shared" si="5"/>
        <v>0</v>
      </c>
      <c r="AB5" s="19">
        <f t="shared" si="18"/>
        <v>0</v>
      </c>
      <c r="AC5">
        <f t="shared" si="6"/>
        <v>0</v>
      </c>
      <c r="AD5">
        <f t="shared" si="19"/>
        <v>0</v>
      </c>
      <c r="AE5">
        <f t="shared" si="7"/>
        <v>0</v>
      </c>
      <c r="AF5">
        <f t="shared" si="20"/>
        <v>0</v>
      </c>
      <c r="AG5">
        <f t="shared" si="8"/>
        <v>1</v>
      </c>
      <c r="AH5">
        <f t="shared" si="21"/>
        <v>0</v>
      </c>
      <c r="AI5">
        <f t="shared" si="9"/>
        <v>0</v>
      </c>
      <c r="AJ5">
        <f t="shared" si="22"/>
        <v>0</v>
      </c>
      <c r="AL5" s="19">
        <f t="shared" si="10"/>
        <v>0</v>
      </c>
      <c r="AM5" s="15">
        <f t="shared" si="11"/>
        <v>0</v>
      </c>
      <c r="AN5" s="15">
        <f t="shared" si="12"/>
        <v>0</v>
      </c>
      <c r="AO5">
        <f t="shared" ref="AO5:AO10" si="27">SUM(AL5*AM5*AN5)</f>
        <v>0</v>
      </c>
      <c r="AP5" s="15">
        <f t="shared" si="13"/>
        <v>0</v>
      </c>
      <c r="AQ5">
        <f t="shared" si="23"/>
        <v>0</v>
      </c>
      <c r="AR5" s="15">
        <f t="shared" si="14"/>
        <v>0</v>
      </c>
      <c r="AS5">
        <f t="shared" si="24"/>
        <v>0</v>
      </c>
      <c r="AT5" s="15">
        <f t="shared" si="15"/>
        <v>1</v>
      </c>
      <c r="AU5">
        <f t="shared" si="25"/>
        <v>0</v>
      </c>
      <c r="AV5" s="15">
        <f t="shared" si="16"/>
        <v>0</v>
      </c>
      <c r="AW5">
        <f t="shared" si="26"/>
        <v>0</v>
      </c>
    </row>
    <row r="6" spans="1:49" ht="15" customHeight="1">
      <c r="A6" s="95" t="s">
        <v>16</v>
      </c>
      <c r="B6" s="96">
        <v>1</v>
      </c>
      <c r="C6" s="97">
        <v>2015</v>
      </c>
      <c r="D6" s="95" t="s">
        <v>20</v>
      </c>
      <c r="E6" s="98">
        <v>3</v>
      </c>
      <c r="F6" s="98">
        <v>9</v>
      </c>
      <c r="G6" s="98">
        <v>4</v>
      </c>
      <c r="H6" s="98">
        <v>3</v>
      </c>
      <c r="I6" s="98">
        <v>1</v>
      </c>
      <c r="J6" s="99">
        <v>75</v>
      </c>
      <c r="K6" s="99">
        <v>40</v>
      </c>
      <c r="L6" s="99">
        <v>50</v>
      </c>
      <c r="M6" s="98">
        <v>18</v>
      </c>
      <c r="N6" s="98">
        <v>29</v>
      </c>
      <c r="O6" s="100">
        <v>14</v>
      </c>
      <c r="P6" s="98">
        <v>14</v>
      </c>
      <c r="Q6" s="99">
        <v>11.7362637362637</v>
      </c>
      <c r="R6" s="100">
        <v>14</v>
      </c>
      <c r="S6" s="101">
        <v>42277</v>
      </c>
      <c r="T6">
        <f t="shared" si="0"/>
        <v>0</v>
      </c>
      <c r="U6">
        <f t="shared" si="1"/>
        <v>1</v>
      </c>
      <c r="V6">
        <f t="shared" si="2"/>
        <v>0</v>
      </c>
      <c r="W6">
        <f t="shared" si="17"/>
        <v>0</v>
      </c>
      <c r="Y6" s="19">
        <f t="shared" si="3"/>
        <v>0</v>
      </c>
      <c r="Z6" s="19">
        <f t="shared" si="4"/>
        <v>1</v>
      </c>
      <c r="AA6" s="19">
        <f t="shared" si="5"/>
        <v>0</v>
      </c>
      <c r="AB6" s="19">
        <f t="shared" si="18"/>
        <v>0</v>
      </c>
      <c r="AC6">
        <f t="shared" si="6"/>
        <v>0</v>
      </c>
      <c r="AD6">
        <f t="shared" si="19"/>
        <v>0</v>
      </c>
      <c r="AE6">
        <f t="shared" si="7"/>
        <v>1</v>
      </c>
      <c r="AF6">
        <f t="shared" si="20"/>
        <v>0</v>
      </c>
      <c r="AG6">
        <f t="shared" si="8"/>
        <v>0</v>
      </c>
      <c r="AH6">
        <f t="shared" si="21"/>
        <v>0</v>
      </c>
      <c r="AI6">
        <f t="shared" si="9"/>
        <v>0</v>
      </c>
      <c r="AJ6">
        <f t="shared" si="22"/>
        <v>0</v>
      </c>
      <c r="AL6" s="19">
        <f t="shared" si="10"/>
        <v>0</v>
      </c>
      <c r="AM6" s="15">
        <f t="shared" si="11"/>
        <v>0</v>
      </c>
      <c r="AN6" s="15">
        <f t="shared" si="12"/>
        <v>0</v>
      </c>
      <c r="AO6">
        <f t="shared" si="27"/>
        <v>0</v>
      </c>
      <c r="AP6" s="15">
        <f t="shared" si="13"/>
        <v>0</v>
      </c>
      <c r="AQ6">
        <f t="shared" si="23"/>
        <v>0</v>
      </c>
      <c r="AR6" s="15">
        <f t="shared" si="14"/>
        <v>1</v>
      </c>
      <c r="AS6">
        <f t="shared" si="24"/>
        <v>0</v>
      </c>
      <c r="AT6" s="15">
        <f t="shared" si="15"/>
        <v>0</v>
      </c>
      <c r="AU6">
        <f t="shared" si="25"/>
        <v>0</v>
      </c>
      <c r="AV6" s="15">
        <f t="shared" si="16"/>
        <v>0</v>
      </c>
      <c r="AW6">
        <f t="shared" si="26"/>
        <v>0</v>
      </c>
    </row>
    <row r="7" spans="1:49" ht="15" customHeight="1">
      <c r="A7" s="95" t="s">
        <v>16</v>
      </c>
      <c r="B7" s="96">
        <v>1</v>
      </c>
      <c r="C7" s="97">
        <v>2015</v>
      </c>
      <c r="D7" s="95" t="s">
        <v>17</v>
      </c>
      <c r="E7" s="98">
        <v>2</v>
      </c>
      <c r="F7" s="98">
        <v>4</v>
      </c>
      <c r="G7" s="98">
        <v>4</v>
      </c>
      <c r="H7" s="98">
        <v>2</v>
      </c>
      <c r="I7" s="98">
        <v>2</v>
      </c>
      <c r="J7" s="99">
        <v>50</v>
      </c>
      <c r="K7" s="99">
        <v>27.272727272727298</v>
      </c>
      <c r="L7" s="99">
        <v>50</v>
      </c>
      <c r="M7" s="98">
        <v>13</v>
      </c>
      <c r="N7" s="98">
        <v>20</v>
      </c>
      <c r="O7" s="100">
        <v>14</v>
      </c>
      <c r="P7" s="98">
        <v>9</v>
      </c>
      <c r="Q7" s="99">
        <v>7.5111111111111102</v>
      </c>
      <c r="R7" s="100">
        <v>14</v>
      </c>
      <c r="S7" s="101">
        <v>42277</v>
      </c>
      <c r="T7">
        <f t="shared" si="0"/>
        <v>0</v>
      </c>
      <c r="U7">
        <f t="shared" si="1"/>
        <v>1</v>
      </c>
      <c r="V7">
        <f t="shared" si="2"/>
        <v>0</v>
      </c>
      <c r="W7">
        <f t="shared" si="17"/>
        <v>0</v>
      </c>
      <c r="Y7" s="19">
        <f t="shared" si="3"/>
        <v>0</v>
      </c>
      <c r="Z7" s="19">
        <f t="shared" si="4"/>
        <v>1</v>
      </c>
      <c r="AA7" s="19">
        <f t="shared" si="5"/>
        <v>0</v>
      </c>
      <c r="AB7" s="19">
        <f t="shared" si="18"/>
        <v>0</v>
      </c>
      <c r="AC7">
        <f t="shared" si="6"/>
        <v>1</v>
      </c>
      <c r="AD7">
        <f t="shared" si="19"/>
        <v>0</v>
      </c>
      <c r="AE7">
        <f t="shared" si="7"/>
        <v>0</v>
      </c>
      <c r="AF7">
        <f t="shared" si="20"/>
        <v>0</v>
      </c>
      <c r="AG7">
        <f t="shared" si="8"/>
        <v>0</v>
      </c>
      <c r="AH7">
        <f t="shared" si="21"/>
        <v>0</v>
      </c>
      <c r="AI7">
        <f t="shared" si="9"/>
        <v>0</v>
      </c>
      <c r="AJ7">
        <f t="shared" si="22"/>
        <v>0</v>
      </c>
      <c r="AL7" s="19">
        <f t="shared" si="10"/>
        <v>0</v>
      </c>
      <c r="AM7" s="15">
        <f t="shared" si="11"/>
        <v>0</v>
      </c>
      <c r="AN7" s="15">
        <f t="shared" si="12"/>
        <v>0</v>
      </c>
      <c r="AO7">
        <f t="shared" si="27"/>
        <v>0</v>
      </c>
      <c r="AP7" s="15">
        <f t="shared" si="13"/>
        <v>1</v>
      </c>
      <c r="AQ7">
        <f t="shared" si="23"/>
        <v>0</v>
      </c>
      <c r="AR7" s="15">
        <f t="shared" si="14"/>
        <v>0</v>
      </c>
      <c r="AS7">
        <f t="shared" si="24"/>
        <v>0</v>
      </c>
      <c r="AT7" s="15">
        <f t="shared" si="15"/>
        <v>0</v>
      </c>
      <c r="AU7">
        <f t="shared" si="25"/>
        <v>0</v>
      </c>
      <c r="AV7" s="15">
        <f t="shared" si="16"/>
        <v>0</v>
      </c>
      <c r="AW7">
        <f t="shared" si="26"/>
        <v>0</v>
      </c>
    </row>
    <row r="8" spans="1:49" ht="15" customHeight="1">
      <c r="A8" s="95" t="s">
        <v>16</v>
      </c>
      <c r="B8" s="96">
        <v>1</v>
      </c>
      <c r="C8" s="97">
        <v>2015</v>
      </c>
      <c r="D8" s="95" t="s">
        <v>19</v>
      </c>
      <c r="E8" s="98">
        <v>1</v>
      </c>
      <c r="F8" s="98">
        <v>1</v>
      </c>
      <c r="G8" s="98">
        <v>7</v>
      </c>
      <c r="H8" s="98">
        <v>1</v>
      </c>
      <c r="I8" s="98">
        <v>6</v>
      </c>
      <c r="J8" s="99">
        <v>14.285714285714301</v>
      </c>
      <c r="K8" s="99">
        <v>14.285714285714301</v>
      </c>
      <c r="L8" s="99">
        <v>50</v>
      </c>
      <c r="M8" s="98">
        <v>16</v>
      </c>
      <c r="N8" s="98">
        <v>16</v>
      </c>
      <c r="O8" s="100">
        <v>14</v>
      </c>
      <c r="P8" s="98">
        <v>9</v>
      </c>
      <c r="Q8" s="99">
        <v>10.75</v>
      </c>
      <c r="R8" s="100">
        <v>14</v>
      </c>
      <c r="S8" s="101">
        <v>42277</v>
      </c>
      <c r="T8">
        <f t="shared" si="0"/>
        <v>0</v>
      </c>
      <c r="U8">
        <f t="shared" si="1"/>
        <v>1</v>
      </c>
      <c r="V8">
        <f t="shared" si="2"/>
        <v>0</v>
      </c>
      <c r="W8">
        <f t="shared" si="17"/>
        <v>0</v>
      </c>
      <c r="Y8" s="19">
        <f t="shared" si="3"/>
        <v>0</v>
      </c>
      <c r="Z8" s="19">
        <f t="shared" si="4"/>
        <v>1</v>
      </c>
      <c r="AA8" s="19">
        <f t="shared" si="5"/>
        <v>1</v>
      </c>
      <c r="AB8" s="19">
        <f t="shared" si="18"/>
        <v>0</v>
      </c>
      <c r="AC8">
        <f t="shared" si="6"/>
        <v>0</v>
      </c>
      <c r="AD8">
        <f t="shared" si="19"/>
        <v>0</v>
      </c>
      <c r="AE8">
        <f t="shared" si="7"/>
        <v>0</v>
      </c>
      <c r="AF8">
        <f t="shared" si="20"/>
        <v>0</v>
      </c>
      <c r="AG8">
        <f t="shared" si="8"/>
        <v>0</v>
      </c>
      <c r="AH8">
        <f t="shared" si="21"/>
        <v>0</v>
      </c>
      <c r="AI8">
        <f t="shared" si="9"/>
        <v>0</v>
      </c>
      <c r="AJ8">
        <f t="shared" si="22"/>
        <v>0</v>
      </c>
      <c r="AL8" s="19">
        <f t="shared" si="10"/>
        <v>0</v>
      </c>
      <c r="AM8" s="15">
        <f t="shared" si="11"/>
        <v>0</v>
      </c>
      <c r="AN8" s="15">
        <f t="shared" si="12"/>
        <v>1</v>
      </c>
      <c r="AO8">
        <f t="shared" si="27"/>
        <v>0</v>
      </c>
      <c r="AP8" s="15">
        <f t="shared" si="13"/>
        <v>0</v>
      </c>
      <c r="AQ8">
        <f t="shared" si="23"/>
        <v>0</v>
      </c>
      <c r="AR8" s="15">
        <f t="shared" si="14"/>
        <v>0</v>
      </c>
      <c r="AS8">
        <f t="shared" si="24"/>
        <v>0</v>
      </c>
      <c r="AT8" s="15">
        <f t="shared" si="15"/>
        <v>0</v>
      </c>
      <c r="AU8">
        <f t="shared" si="25"/>
        <v>0</v>
      </c>
      <c r="AV8" s="15">
        <f t="shared" si="16"/>
        <v>0</v>
      </c>
      <c r="AW8">
        <f t="shared" si="26"/>
        <v>0</v>
      </c>
    </row>
    <row r="9" spans="1:49" ht="15" customHeight="1">
      <c r="A9" s="95" t="s">
        <v>16</v>
      </c>
      <c r="B9" s="96">
        <v>1</v>
      </c>
      <c r="C9" s="97">
        <v>2014</v>
      </c>
      <c r="D9" s="95" t="s">
        <v>18</v>
      </c>
      <c r="E9" s="98">
        <v>5</v>
      </c>
      <c r="F9" s="98">
        <v>27</v>
      </c>
      <c r="G9" s="98">
        <v>15</v>
      </c>
      <c r="H9" s="98">
        <v>4</v>
      </c>
      <c r="I9" s="98">
        <v>11</v>
      </c>
      <c r="J9" s="94"/>
      <c r="K9" s="99">
        <v>26.6666666666667</v>
      </c>
      <c r="L9" s="99">
        <v>50</v>
      </c>
      <c r="M9" s="94"/>
      <c r="N9" s="98">
        <v>30</v>
      </c>
      <c r="O9" s="100">
        <v>14</v>
      </c>
      <c r="P9" s="94"/>
      <c r="Q9" s="99">
        <v>12.245573870573899</v>
      </c>
      <c r="R9" s="100">
        <v>14</v>
      </c>
      <c r="S9" s="101">
        <v>42277</v>
      </c>
      <c r="T9">
        <f t="shared" si="0"/>
        <v>0</v>
      </c>
      <c r="U9">
        <f t="shared" si="1"/>
        <v>0</v>
      </c>
      <c r="V9">
        <f t="shared" si="2"/>
        <v>1</v>
      </c>
      <c r="W9">
        <f t="shared" si="17"/>
        <v>0</v>
      </c>
      <c r="Y9" s="19">
        <f t="shared" si="3"/>
        <v>0</v>
      </c>
      <c r="Z9" s="19">
        <f t="shared" si="4"/>
        <v>0</v>
      </c>
      <c r="AA9" s="19">
        <f t="shared" si="5"/>
        <v>0</v>
      </c>
      <c r="AB9" s="19">
        <f t="shared" si="18"/>
        <v>0</v>
      </c>
      <c r="AC9">
        <f t="shared" si="6"/>
        <v>0</v>
      </c>
      <c r="AD9">
        <f t="shared" si="19"/>
        <v>0</v>
      </c>
      <c r="AE9">
        <f t="shared" si="7"/>
        <v>0</v>
      </c>
      <c r="AF9">
        <f t="shared" si="20"/>
        <v>0</v>
      </c>
      <c r="AG9">
        <f t="shared" si="8"/>
        <v>0</v>
      </c>
      <c r="AH9">
        <f t="shared" si="21"/>
        <v>0</v>
      </c>
      <c r="AI9">
        <f t="shared" si="9"/>
        <v>1</v>
      </c>
      <c r="AJ9">
        <f t="shared" si="22"/>
        <v>0</v>
      </c>
      <c r="AL9" s="19">
        <f t="shared" si="10"/>
        <v>0</v>
      </c>
      <c r="AM9" s="15">
        <f t="shared" si="11"/>
        <v>1</v>
      </c>
      <c r="AN9" s="15">
        <f t="shared" si="12"/>
        <v>0</v>
      </c>
      <c r="AO9">
        <f t="shared" si="27"/>
        <v>0</v>
      </c>
      <c r="AP9" s="15">
        <f t="shared" si="13"/>
        <v>0</v>
      </c>
      <c r="AQ9">
        <f t="shared" si="23"/>
        <v>0</v>
      </c>
      <c r="AR9" s="15">
        <f t="shared" si="14"/>
        <v>0</v>
      </c>
      <c r="AS9">
        <f t="shared" si="24"/>
        <v>0</v>
      </c>
      <c r="AT9" s="15">
        <f t="shared" si="15"/>
        <v>0</v>
      </c>
      <c r="AU9">
        <f t="shared" si="25"/>
        <v>0</v>
      </c>
      <c r="AV9" s="15">
        <f t="shared" si="16"/>
        <v>1</v>
      </c>
      <c r="AW9">
        <f t="shared" si="26"/>
        <v>0</v>
      </c>
    </row>
    <row r="10" spans="1:49" ht="15" customHeight="1">
      <c r="A10" s="95" t="s">
        <v>16</v>
      </c>
      <c r="B10" s="96">
        <v>1</v>
      </c>
      <c r="C10" s="97">
        <v>2014</v>
      </c>
      <c r="D10" s="95" t="s">
        <v>21</v>
      </c>
      <c r="E10" s="98">
        <v>4</v>
      </c>
      <c r="F10" s="98">
        <v>5</v>
      </c>
      <c r="G10" s="98">
        <v>5</v>
      </c>
      <c r="H10" s="98">
        <v>2</v>
      </c>
      <c r="I10" s="98">
        <v>3</v>
      </c>
      <c r="J10" s="99">
        <v>40</v>
      </c>
      <c r="K10" s="99">
        <v>26.6666666666667</v>
      </c>
      <c r="L10" s="99">
        <v>50</v>
      </c>
      <c r="M10" s="98">
        <v>20</v>
      </c>
      <c r="N10" s="98">
        <v>30</v>
      </c>
      <c r="O10" s="100">
        <v>14</v>
      </c>
      <c r="P10" s="98">
        <v>15</v>
      </c>
      <c r="Q10" s="99">
        <v>15.5108695652174</v>
      </c>
      <c r="R10" s="100">
        <v>14</v>
      </c>
      <c r="S10" s="101">
        <v>42277</v>
      </c>
      <c r="T10">
        <f t="shared" si="0"/>
        <v>0</v>
      </c>
      <c r="U10">
        <f t="shared" si="1"/>
        <v>0</v>
      </c>
      <c r="V10">
        <f t="shared" si="2"/>
        <v>0</v>
      </c>
      <c r="W10">
        <f t="shared" si="17"/>
        <v>0</v>
      </c>
      <c r="Y10" s="19">
        <f t="shared" si="3"/>
        <v>0</v>
      </c>
      <c r="Z10" s="19">
        <f t="shared" si="4"/>
        <v>0</v>
      </c>
      <c r="AA10" s="19">
        <f t="shared" si="5"/>
        <v>0</v>
      </c>
      <c r="AB10" s="19">
        <f t="shared" si="18"/>
        <v>0</v>
      </c>
      <c r="AC10">
        <f t="shared" si="6"/>
        <v>0</v>
      </c>
      <c r="AD10">
        <f t="shared" si="19"/>
        <v>0</v>
      </c>
      <c r="AE10">
        <f t="shared" si="7"/>
        <v>0</v>
      </c>
      <c r="AF10">
        <f t="shared" si="20"/>
        <v>0</v>
      </c>
      <c r="AG10">
        <f t="shared" si="8"/>
        <v>1</v>
      </c>
      <c r="AH10">
        <f t="shared" si="21"/>
        <v>0</v>
      </c>
      <c r="AI10">
        <f t="shared" si="9"/>
        <v>0</v>
      </c>
      <c r="AJ10">
        <f t="shared" si="22"/>
        <v>0</v>
      </c>
      <c r="AL10" s="19">
        <f t="shared" si="10"/>
        <v>0</v>
      </c>
      <c r="AM10" s="15">
        <f t="shared" si="11"/>
        <v>1</v>
      </c>
      <c r="AN10" s="15">
        <f t="shared" si="12"/>
        <v>0</v>
      </c>
      <c r="AO10">
        <f t="shared" si="27"/>
        <v>0</v>
      </c>
      <c r="AP10" s="15">
        <f t="shared" si="13"/>
        <v>0</v>
      </c>
      <c r="AQ10">
        <f t="shared" si="23"/>
        <v>0</v>
      </c>
      <c r="AR10" s="15">
        <f t="shared" si="14"/>
        <v>0</v>
      </c>
      <c r="AS10">
        <f t="shared" si="24"/>
        <v>0</v>
      </c>
      <c r="AT10" s="15">
        <f t="shared" si="15"/>
        <v>1</v>
      </c>
      <c r="AU10">
        <f t="shared" si="25"/>
        <v>0</v>
      </c>
      <c r="AV10" s="15">
        <f t="shared" si="16"/>
        <v>0</v>
      </c>
      <c r="AW10">
        <f t="shared" si="26"/>
        <v>0</v>
      </c>
    </row>
    <row r="11" spans="1:49" s="19" customFormat="1" ht="15" customHeight="1">
      <c r="A11" s="95" t="s">
        <v>16</v>
      </c>
      <c r="B11" s="96">
        <v>1</v>
      </c>
      <c r="C11" s="97">
        <v>2012</v>
      </c>
      <c r="D11" s="95" t="s">
        <v>20</v>
      </c>
      <c r="E11" s="98">
        <v>3</v>
      </c>
      <c r="F11" s="98">
        <v>2</v>
      </c>
      <c r="G11" s="98">
        <v>5</v>
      </c>
      <c r="H11" s="98">
        <v>1</v>
      </c>
      <c r="I11" s="98">
        <v>4</v>
      </c>
      <c r="J11" s="99">
        <v>20</v>
      </c>
      <c r="K11" s="99">
        <v>27.272727272727298</v>
      </c>
      <c r="L11" s="99">
        <v>50</v>
      </c>
      <c r="M11" s="98">
        <v>11</v>
      </c>
      <c r="N11" s="98">
        <v>17</v>
      </c>
      <c r="O11" s="100">
        <v>14</v>
      </c>
      <c r="P11" s="98">
        <v>6</v>
      </c>
      <c r="Q11" s="99">
        <v>5.9230769230769198</v>
      </c>
      <c r="R11" s="100">
        <v>14</v>
      </c>
      <c r="S11" s="101">
        <v>42277</v>
      </c>
      <c r="T11">
        <f t="shared" si="0"/>
        <v>0</v>
      </c>
      <c r="U11" s="19">
        <f t="shared" si="1"/>
        <v>0</v>
      </c>
      <c r="V11">
        <f t="shared" si="2"/>
        <v>0</v>
      </c>
      <c r="W11" s="19">
        <f t="shared" si="17"/>
        <v>0</v>
      </c>
      <c r="Y11" s="19">
        <f t="shared" si="3"/>
        <v>0</v>
      </c>
      <c r="Z11" s="19">
        <f t="shared" si="4"/>
        <v>0</v>
      </c>
      <c r="AA11" s="19">
        <f t="shared" si="5"/>
        <v>0</v>
      </c>
      <c r="AB11" s="19">
        <f>SUM(Y11*Z11*AA11)</f>
        <v>0</v>
      </c>
      <c r="AC11">
        <f t="shared" si="6"/>
        <v>0</v>
      </c>
      <c r="AD11" s="19">
        <f t="shared" si="19"/>
        <v>0</v>
      </c>
      <c r="AE11">
        <f t="shared" si="7"/>
        <v>1</v>
      </c>
      <c r="AF11" s="19">
        <f t="shared" si="20"/>
        <v>0</v>
      </c>
      <c r="AG11">
        <f t="shared" si="8"/>
        <v>0</v>
      </c>
      <c r="AH11" s="19">
        <f t="shared" si="21"/>
        <v>0</v>
      </c>
      <c r="AI11">
        <f t="shared" si="9"/>
        <v>0</v>
      </c>
      <c r="AJ11" s="19">
        <f t="shared" si="22"/>
        <v>0</v>
      </c>
      <c r="AL11" s="19">
        <f t="shared" si="10"/>
        <v>0</v>
      </c>
      <c r="AM11" s="15">
        <f t="shared" si="11"/>
        <v>0</v>
      </c>
      <c r="AN11" s="15">
        <f t="shared" si="12"/>
        <v>0</v>
      </c>
      <c r="AO11" s="19">
        <f>SUM(AL11*AM11*AN11)</f>
        <v>0</v>
      </c>
      <c r="AP11" s="15">
        <f t="shared" si="13"/>
        <v>0</v>
      </c>
      <c r="AQ11" s="19">
        <f t="shared" si="23"/>
        <v>0</v>
      </c>
      <c r="AR11" s="15">
        <f t="shared" si="14"/>
        <v>1</v>
      </c>
      <c r="AS11" s="19">
        <f t="shared" si="24"/>
        <v>0</v>
      </c>
      <c r="AT11" s="15">
        <f t="shared" si="15"/>
        <v>0</v>
      </c>
      <c r="AU11" s="19">
        <f t="shared" si="25"/>
        <v>0</v>
      </c>
      <c r="AV11" s="15">
        <f t="shared" si="16"/>
        <v>0</v>
      </c>
      <c r="AW11" s="19">
        <f t="shared" si="26"/>
        <v>0</v>
      </c>
    </row>
    <row r="12" spans="1:49" ht="15" customHeight="1">
      <c r="A12" s="95" t="s">
        <v>16</v>
      </c>
      <c r="B12" s="96">
        <v>1</v>
      </c>
      <c r="C12" s="97">
        <v>2014</v>
      </c>
      <c r="D12" s="95" t="s">
        <v>17</v>
      </c>
      <c r="E12" s="98">
        <v>2</v>
      </c>
      <c r="F12" s="98">
        <v>7</v>
      </c>
      <c r="G12" s="98">
        <v>6</v>
      </c>
      <c r="H12" s="98">
        <v>1</v>
      </c>
      <c r="I12" s="98">
        <v>5</v>
      </c>
      <c r="J12" s="99">
        <v>16.6666666666667</v>
      </c>
      <c r="K12" s="99">
        <v>12.5</v>
      </c>
      <c r="L12" s="99">
        <v>50</v>
      </c>
      <c r="M12" s="98">
        <v>17</v>
      </c>
      <c r="N12" s="98">
        <v>19</v>
      </c>
      <c r="O12" s="100">
        <v>14</v>
      </c>
      <c r="P12" s="98">
        <v>11</v>
      </c>
      <c r="Q12" s="99">
        <v>12.3888888888889</v>
      </c>
      <c r="R12" s="100">
        <v>14</v>
      </c>
      <c r="S12" s="101">
        <v>42277</v>
      </c>
      <c r="T12">
        <f t="shared" si="0"/>
        <v>0</v>
      </c>
      <c r="U12">
        <f t="shared" si="1"/>
        <v>0</v>
      </c>
      <c r="V12">
        <f t="shared" si="2"/>
        <v>0</v>
      </c>
      <c r="W12">
        <f t="shared" si="17"/>
        <v>0</v>
      </c>
      <c r="Y12" s="19">
        <f t="shared" si="3"/>
        <v>0</v>
      </c>
      <c r="Z12" s="19">
        <f t="shared" si="4"/>
        <v>0</v>
      </c>
      <c r="AA12" s="19">
        <f t="shared" si="5"/>
        <v>0</v>
      </c>
      <c r="AB12" s="19">
        <f t="shared" si="18"/>
        <v>0</v>
      </c>
      <c r="AC12">
        <f t="shared" si="6"/>
        <v>1</v>
      </c>
      <c r="AD12">
        <f t="shared" si="19"/>
        <v>0</v>
      </c>
      <c r="AE12">
        <f t="shared" si="7"/>
        <v>0</v>
      </c>
      <c r="AF12">
        <f t="shared" si="20"/>
        <v>0</v>
      </c>
      <c r="AG12">
        <f t="shared" si="8"/>
        <v>0</v>
      </c>
      <c r="AH12">
        <f t="shared" si="21"/>
        <v>0</v>
      </c>
      <c r="AI12">
        <f t="shared" si="9"/>
        <v>0</v>
      </c>
      <c r="AJ12">
        <f t="shared" si="22"/>
        <v>0</v>
      </c>
      <c r="AL12" s="19">
        <f t="shared" si="10"/>
        <v>0</v>
      </c>
      <c r="AM12" s="15">
        <f t="shared" si="11"/>
        <v>1</v>
      </c>
      <c r="AN12" s="15">
        <f t="shared" si="12"/>
        <v>0</v>
      </c>
      <c r="AO12">
        <f t="shared" ref="AO12:AO25" si="28">SUM(AL12*AM12*AN12)</f>
        <v>0</v>
      </c>
      <c r="AP12" s="15">
        <f t="shared" si="13"/>
        <v>1</v>
      </c>
      <c r="AQ12">
        <f t="shared" si="23"/>
        <v>0</v>
      </c>
      <c r="AR12" s="15">
        <f t="shared" si="14"/>
        <v>0</v>
      </c>
      <c r="AS12">
        <f t="shared" si="24"/>
        <v>0</v>
      </c>
      <c r="AT12" s="15">
        <f t="shared" si="15"/>
        <v>0</v>
      </c>
      <c r="AU12">
        <f t="shared" si="25"/>
        <v>0</v>
      </c>
      <c r="AV12" s="15">
        <f t="shared" si="16"/>
        <v>0</v>
      </c>
      <c r="AW12">
        <f t="shared" si="26"/>
        <v>0</v>
      </c>
    </row>
    <row r="13" spans="1:49" ht="15" customHeight="1">
      <c r="A13" s="95" t="s">
        <v>16</v>
      </c>
      <c r="B13" s="96">
        <v>1</v>
      </c>
      <c r="C13" s="97">
        <v>2016</v>
      </c>
      <c r="D13" s="95" t="s">
        <v>18</v>
      </c>
      <c r="E13" s="98">
        <v>5</v>
      </c>
      <c r="F13" s="98">
        <v>0</v>
      </c>
      <c r="G13" s="98">
        <v>0</v>
      </c>
      <c r="H13" s="94"/>
      <c r="I13" s="94"/>
      <c r="J13" s="94"/>
      <c r="K13" s="94"/>
      <c r="L13" s="99">
        <v>50</v>
      </c>
      <c r="M13" s="94"/>
      <c r="N13" s="98">
        <v>9</v>
      </c>
      <c r="O13" s="100">
        <v>14</v>
      </c>
      <c r="P13" s="94"/>
      <c r="Q13" s="99">
        <v>9</v>
      </c>
      <c r="R13" s="100">
        <v>14</v>
      </c>
      <c r="S13" s="101">
        <v>42277</v>
      </c>
      <c r="T13">
        <f t="shared" si="0"/>
        <v>0</v>
      </c>
      <c r="U13">
        <f t="shared" si="1"/>
        <v>0</v>
      </c>
      <c r="V13">
        <f t="shared" si="2"/>
        <v>1</v>
      </c>
      <c r="W13">
        <f t="shared" si="17"/>
        <v>0</v>
      </c>
      <c r="Y13" s="19">
        <f t="shared" si="3"/>
        <v>0</v>
      </c>
      <c r="Z13" s="19">
        <f t="shared" si="4"/>
        <v>0</v>
      </c>
      <c r="AA13" s="19">
        <f t="shared" si="5"/>
        <v>0</v>
      </c>
      <c r="AB13" s="19">
        <f t="shared" si="18"/>
        <v>0</v>
      </c>
      <c r="AC13">
        <f t="shared" si="6"/>
        <v>0</v>
      </c>
      <c r="AD13">
        <f t="shared" si="19"/>
        <v>0</v>
      </c>
      <c r="AE13">
        <f t="shared" si="7"/>
        <v>0</v>
      </c>
      <c r="AF13">
        <f t="shared" si="20"/>
        <v>0</v>
      </c>
      <c r="AG13">
        <f t="shared" si="8"/>
        <v>0</v>
      </c>
      <c r="AH13">
        <f t="shared" si="21"/>
        <v>0</v>
      </c>
      <c r="AI13">
        <f t="shared" si="9"/>
        <v>1</v>
      </c>
      <c r="AJ13">
        <f t="shared" si="22"/>
        <v>0</v>
      </c>
      <c r="AL13" s="19">
        <f t="shared" si="10"/>
        <v>0</v>
      </c>
      <c r="AM13" s="15">
        <f t="shared" si="11"/>
        <v>0</v>
      </c>
      <c r="AN13" s="15">
        <f t="shared" si="12"/>
        <v>0</v>
      </c>
      <c r="AO13">
        <f t="shared" si="28"/>
        <v>0</v>
      </c>
      <c r="AP13" s="15">
        <f t="shared" si="13"/>
        <v>0</v>
      </c>
      <c r="AQ13">
        <f t="shared" si="23"/>
        <v>0</v>
      </c>
      <c r="AR13" s="15">
        <f t="shared" si="14"/>
        <v>0</v>
      </c>
      <c r="AS13">
        <f t="shared" si="24"/>
        <v>0</v>
      </c>
      <c r="AT13" s="15">
        <f t="shared" si="15"/>
        <v>0</v>
      </c>
      <c r="AU13">
        <f t="shared" si="25"/>
        <v>0</v>
      </c>
      <c r="AV13" s="15">
        <f t="shared" si="16"/>
        <v>1</v>
      </c>
      <c r="AW13">
        <f t="shared" si="26"/>
        <v>0</v>
      </c>
    </row>
    <row r="14" spans="1:49" ht="15" customHeight="1">
      <c r="A14" s="95" t="s">
        <v>16</v>
      </c>
      <c r="B14" s="96">
        <v>1</v>
      </c>
      <c r="C14" s="97">
        <v>2013</v>
      </c>
      <c r="D14" s="95" t="s">
        <v>18</v>
      </c>
      <c r="E14" s="98">
        <v>5</v>
      </c>
      <c r="F14" s="98">
        <v>3</v>
      </c>
      <c r="G14" s="98">
        <v>5</v>
      </c>
      <c r="H14" s="98">
        <v>2</v>
      </c>
      <c r="I14" s="98">
        <v>3</v>
      </c>
      <c r="J14" s="94"/>
      <c r="K14" s="99">
        <v>40</v>
      </c>
      <c r="L14" s="99">
        <v>50</v>
      </c>
      <c r="M14" s="94"/>
      <c r="N14" s="98">
        <v>8</v>
      </c>
      <c r="O14" s="100">
        <v>14</v>
      </c>
      <c r="P14" s="94"/>
      <c r="Q14" s="99">
        <v>2.9103260869565202</v>
      </c>
      <c r="R14" s="100">
        <v>14</v>
      </c>
      <c r="S14" s="101">
        <v>42277</v>
      </c>
      <c r="T14">
        <f t="shared" si="0"/>
        <v>0</v>
      </c>
      <c r="U14">
        <f t="shared" si="1"/>
        <v>0</v>
      </c>
      <c r="V14">
        <f t="shared" si="2"/>
        <v>1</v>
      </c>
      <c r="W14">
        <f t="shared" si="17"/>
        <v>0</v>
      </c>
      <c r="Y14" s="19">
        <f t="shared" si="3"/>
        <v>0</v>
      </c>
      <c r="Z14" s="19">
        <f t="shared" si="4"/>
        <v>0</v>
      </c>
      <c r="AA14" s="19">
        <f t="shared" si="5"/>
        <v>0</v>
      </c>
      <c r="AB14" s="19">
        <f t="shared" si="18"/>
        <v>0</v>
      </c>
      <c r="AC14">
        <f t="shared" si="6"/>
        <v>0</v>
      </c>
      <c r="AD14">
        <f t="shared" si="19"/>
        <v>0</v>
      </c>
      <c r="AE14">
        <f t="shared" si="7"/>
        <v>0</v>
      </c>
      <c r="AF14">
        <f t="shared" si="20"/>
        <v>0</v>
      </c>
      <c r="AG14">
        <f t="shared" si="8"/>
        <v>0</v>
      </c>
      <c r="AH14">
        <f t="shared" si="21"/>
        <v>0</v>
      </c>
      <c r="AI14">
        <f t="shared" si="9"/>
        <v>1</v>
      </c>
      <c r="AJ14">
        <f t="shared" si="22"/>
        <v>0</v>
      </c>
      <c r="AL14" s="19">
        <f t="shared" si="10"/>
        <v>0</v>
      </c>
      <c r="AM14" s="15">
        <f t="shared" si="11"/>
        <v>0</v>
      </c>
      <c r="AN14" s="15">
        <f t="shared" si="12"/>
        <v>0</v>
      </c>
      <c r="AO14">
        <f t="shared" si="28"/>
        <v>0</v>
      </c>
      <c r="AP14" s="15">
        <f t="shared" si="13"/>
        <v>0</v>
      </c>
      <c r="AQ14">
        <f t="shared" si="23"/>
        <v>0</v>
      </c>
      <c r="AR14" s="15">
        <f t="shared" si="14"/>
        <v>0</v>
      </c>
      <c r="AS14">
        <f t="shared" si="24"/>
        <v>0</v>
      </c>
      <c r="AT14" s="15">
        <f t="shared" si="15"/>
        <v>0</v>
      </c>
      <c r="AU14">
        <f t="shared" si="25"/>
        <v>0</v>
      </c>
      <c r="AV14" s="15">
        <f t="shared" si="16"/>
        <v>1</v>
      </c>
      <c r="AW14">
        <f t="shared" si="26"/>
        <v>0</v>
      </c>
    </row>
    <row r="15" spans="1:49" ht="15" customHeight="1">
      <c r="A15" s="95" t="s">
        <v>16</v>
      </c>
      <c r="B15" s="96">
        <v>1</v>
      </c>
      <c r="C15" s="97">
        <v>2013</v>
      </c>
      <c r="D15" s="95" t="s">
        <v>21</v>
      </c>
      <c r="E15" s="98">
        <v>4</v>
      </c>
      <c r="F15" s="98">
        <v>2</v>
      </c>
      <c r="G15" s="98">
        <v>2</v>
      </c>
      <c r="H15" s="98">
        <v>1</v>
      </c>
      <c r="I15" s="98">
        <v>1</v>
      </c>
      <c r="J15" s="99">
        <v>50</v>
      </c>
      <c r="K15" s="99">
        <v>40</v>
      </c>
      <c r="L15" s="99">
        <v>50</v>
      </c>
      <c r="M15" s="98">
        <v>5</v>
      </c>
      <c r="N15" s="98">
        <v>8</v>
      </c>
      <c r="O15" s="100">
        <v>14</v>
      </c>
      <c r="P15" s="98">
        <v>3</v>
      </c>
      <c r="Q15" s="99">
        <v>2.4130434782608701</v>
      </c>
      <c r="R15" s="100">
        <v>14</v>
      </c>
      <c r="S15" s="101">
        <v>42277</v>
      </c>
      <c r="T15">
        <f t="shared" si="0"/>
        <v>0</v>
      </c>
      <c r="U15">
        <f t="shared" si="1"/>
        <v>0</v>
      </c>
      <c r="V15">
        <f t="shared" si="2"/>
        <v>0</v>
      </c>
      <c r="W15">
        <f t="shared" si="17"/>
        <v>0</v>
      </c>
      <c r="Y15" s="19">
        <f t="shared" si="3"/>
        <v>0</v>
      </c>
      <c r="Z15" s="19">
        <f t="shared" si="4"/>
        <v>0</v>
      </c>
      <c r="AA15" s="19">
        <f t="shared" si="5"/>
        <v>0</v>
      </c>
      <c r="AB15" s="19">
        <f t="shared" si="18"/>
        <v>0</v>
      </c>
      <c r="AC15">
        <f t="shared" si="6"/>
        <v>0</v>
      </c>
      <c r="AD15">
        <f t="shared" si="19"/>
        <v>0</v>
      </c>
      <c r="AE15">
        <f t="shared" si="7"/>
        <v>0</v>
      </c>
      <c r="AF15">
        <f t="shared" si="20"/>
        <v>0</v>
      </c>
      <c r="AG15">
        <f t="shared" si="8"/>
        <v>1</v>
      </c>
      <c r="AH15">
        <f t="shared" si="21"/>
        <v>0</v>
      </c>
      <c r="AI15">
        <f t="shared" si="9"/>
        <v>0</v>
      </c>
      <c r="AJ15">
        <f t="shared" si="22"/>
        <v>0</v>
      </c>
      <c r="AL15" s="19">
        <f t="shared" si="10"/>
        <v>0</v>
      </c>
      <c r="AM15" s="15">
        <f t="shared" si="11"/>
        <v>0</v>
      </c>
      <c r="AN15" s="15">
        <f t="shared" si="12"/>
        <v>0</v>
      </c>
      <c r="AO15">
        <f t="shared" si="28"/>
        <v>0</v>
      </c>
      <c r="AP15" s="15">
        <f t="shared" si="13"/>
        <v>0</v>
      </c>
      <c r="AQ15">
        <f t="shared" si="23"/>
        <v>0</v>
      </c>
      <c r="AR15" s="15">
        <f t="shared" si="14"/>
        <v>0</v>
      </c>
      <c r="AS15">
        <f t="shared" si="24"/>
        <v>0</v>
      </c>
      <c r="AT15" s="15">
        <f t="shared" si="15"/>
        <v>1</v>
      </c>
      <c r="AU15">
        <f t="shared" si="25"/>
        <v>0</v>
      </c>
      <c r="AV15" s="15">
        <f t="shared" si="16"/>
        <v>0</v>
      </c>
      <c r="AW15">
        <f t="shared" si="26"/>
        <v>0</v>
      </c>
    </row>
    <row r="16" spans="1:49" ht="15" customHeight="1">
      <c r="A16" s="95" t="s">
        <v>16</v>
      </c>
      <c r="B16" s="96">
        <v>1</v>
      </c>
      <c r="C16" s="97">
        <v>2013</v>
      </c>
      <c r="D16" s="95" t="s">
        <v>20</v>
      </c>
      <c r="E16" s="98">
        <v>3</v>
      </c>
      <c r="F16" s="98">
        <v>0</v>
      </c>
      <c r="G16" s="98">
        <v>0</v>
      </c>
      <c r="H16" s="94"/>
      <c r="I16" s="94"/>
      <c r="J16" s="94"/>
      <c r="K16" s="99">
        <v>33.3333333333333</v>
      </c>
      <c r="L16" s="99">
        <v>50</v>
      </c>
      <c r="M16" s="98">
        <v>3</v>
      </c>
      <c r="N16" s="98">
        <v>6</v>
      </c>
      <c r="O16" s="100">
        <v>14</v>
      </c>
      <c r="P16" s="98">
        <v>3</v>
      </c>
      <c r="Q16" s="99">
        <v>3</v>
      </c>
      <c r="R16" s="100">
        <v>14</v>
      </c>
      <c r="S16" s="101">
        <v>42277</v>
      </c>
      <c r="T16">
        <f t="shared" si="0"/>
        <v>0</v>
      </c>
      <c r="U16">
        <f t="shared" si="1"/>
        <v>0</v>
      </c>
      <c r="V16">
        <f t="shared" si="2"/>
        <v>0</v>
      </c>
      <c r="W16">
        <f t="shared" si="17"/>
        <v>0</v>
      </c>
      <c r="Y16" s="19">
        <f t="shared" si="3"/>
        <v>0</v>
      </c>
      <c r="Z16" s="19">
        <f t="shared" si="4"/>
        <v>0</v>
      </c>
      <c r="AA16" s="19">
        <f t="shared" si="5"/>
        <v>0</v>
      </c>
      <c r="AB16" s="19">
        <f t="shared" si="18"/>
        <v>0</v>
      </c>
      <c r="AC16">
        <f t="shared" si="6"/>
        <v>0</v>
      </c>
      <c r="AD16">
        <f t="shared" si="19"/>
        <v>0</v>
      </c>
      <c r="AE16">
        <f t="shared" si="7"/>
        <v>1</v>
      </c>
      <c r="AF16">
        <f t="shared" si="20"/>
        <v>0</v>
      </c>
      <c r="AG16">
        <f t="shared" si="8"/>
        <v>0</v>
      </c>
      <c r="AH16">
        <f t="shared" si="21"/>
        <v>0</v>
      </c>
      <c r="AI16">
        <f t="shared" si="9"/>
        <v>0</v>
      </c>
      <c r="AJ16">
        <f t="shared" si="22"/>
        <v>0</v>
      </c>
      <c r="AL16" s="19">
        <f t="shared" si="10"/>
        <v>0</v>
      </c>
      <c r="AM16" s="15">
        <f t="shared" si="11"/>
        <v>0</v>
      </c>
      <c r="AN16" s="15">
        <f t="shared" si="12"/>
        <v>0</v>
      </c>
      <c r="AO16">
        <f t="shared" si="28"/>
        <v>0</v>
      </c>
      <c r="AP16" s="15">
        <f t="shared" si="13"/>
        <v>0</v>
      </c>
      <c r="AQ16">
        <f t="shared" si="23"/>
        <v>0</v>
      </c>
      <c r="AR16" s="15">
        <f t="shared" si="14"/>
        <v>1</v>
      </c>
      <c r="AS16">
        <f t="shared" si="24"/>
        <v>0</v>
      </c>
      <c r="AT16" s="15">
        <f t="shared" si="15"/>
        <v>0</v>
      </c>
      <c r="AU16">
        <f t="shared" si="25"/>
        <v>0</v>
      </c>
      <c r="AV16" s="15">
        <f t="shared" si="16"/>
        <v>0</v>
      </c>
      <c r="AW16">
        <f t="shared" si="26"/>
        <v>0</v>
      </c>
    </row>
    <row r="17" spans="1:49" ht="15" customHeight="1">
      <c r="A17" s="95" t="s">
        <v>16</v>
      </c>
      <c r="B17" s="96">
        <v>1</v>
      </c>
      <c r="C17" s="97">
        <v>2013</v>
      </c>
      <c r="D17" s="95" t="s">
        <v>17</v>
      </c>
      <c r="E17" s="98">
        <v>2</v>
      </c>
      <c r="F17" s="98">
        <v>0</v>
      </c>
      <c r="G17" s="98">
        <v>0</v>
      </c>
      <c r="H17" s="94"/>
      <c r="I17" s="94"/>
      <c r="J17" s="94"/>
      <c r="K17" s="99">
        <v>33.3333333333333</v>
      </c>
      <c r="L17" s="99">
        <v>50</v>
      </c>
      <c r="M17" s="98">
        <v>3</v>
      </c>
      <c r="N17" s="98">
        <v>6</v>
      </c>
      <c r="O17" s="100">
        <v>14</v>
      </c>
      <c r="P17" s="98">
        <v>3</v>
      </c>
      <c r="Q17" s="99">
        <v>3</v>
      </c>
      <c r="R17" s="100">
        <v>14</v>
      </c>
      <c r="S17" s="101">
        <v>42277</v>
      </c>
      <c r="T17">
        <f t="shared" si="0"/>
        <v>0</v>
      </c>
      <c r="U17">
        <f t="shared" si="1"/>
        <v>0</v>
      </c>
      <c r="V17">
        <f t="shared" si="2"/>
        <v>0</v>
      </c>
      <c r="W17">
        <f t="shared" si="17"/>
        <v>0</v>
      </c>
      <c r="Y17" s="19">
        <f t="shared" si="3"/>
        <v>0</v>
      </c>
      <c r="Z17" s="19">
        <f t="shared" si="4"/>
        <v>0</v>
      </c>
      <c r="AA17" s="19">
        <f t="shared" si="5"/>
        <v>0</v>
      </c>
      <c r="AB17" s="19">
        <f t="shared" si="18"/>
        <v>0</v>
      </c>
      <c r="AC17">
        <f t="shared" si="6"/>
        <v>1</v>
      </c>
      <c r="AD17">
        <f t="shared" si="19"/>
        <v>0</v>
      </c>
      <c r="AE17">
        <f t="shared" si="7"/>
        <v>0</v>
      </c>
      <c r="AF17">
        <f t="shared" si="20"/>
        <v>0</v>
      </c>
      <c r="AG17">
        <f t="shared" si="8"/>
        <v>0</v>
      </c>
      <c r="AH17">
        <f t="shared" si="21"/>
        <v>0</v>
      </c>
      <c r="AI17">
        <f t="shared" si="9"/>
        <v>0</v>
      </c>
      <c r="AJ17">
        <f t="shared" si="22"/>
        <v>0</v>
      </c>
      <c r="AL17" s="19">
        <f t="shared" si="10"/>
        <v>0</v>
      </c>
      <c r="AM17" s="15">
        <f t="shared" si="11"/>
        <v>0</v>
      </c>
      <c r="AN17" s="15">
        <f t="shared" si="12"/>
        <v>0</v>
      </c>
      <c r="AO17">
        <f t="shared" si="28"/>
        <v>0</v>
      </c>
      <c r="AP17" s="15">
        <f t="shared" si="13"/>
        <v>1</v>
      </c>
      <c r="AQ17">
        <f t="shared" si="23"/>
        <v>0</v>
      </c>
      <c r="AR17" s="15">
        <f t="shared" si="14"/>
        <v>0</v>
      </c>
      <c r="AS17">
        <f t="shared" si="24"/>
        <v>0</v>
      </c>
      <c r="AT17" s="15">
        <f t="shared" si="15"/>
        <v>0</v>
      </c>
      <c r="AU17">
        <f t="shared" si="25"/>
        <v>0</v>
      </c>
      <c r="AV17" s="15">
        <f t="shared" si="16"/>
        <v>0</v>
      </c>
      <c r="AW17">
        <f t="shared" si="26"/>
        <v>0</v>
      </c>
    </row>
    <row r="18" spans="1:49" ht="15" customHeight="1">
      <c r="A18" s="95" t="s">
        <v>16</v>
      </c>
      <c r="B18" s="96">
        <v>1</v>
      </c>
      <c r="C18" s="97">
        <v>2013</v>
      </c>
      <c r="D18" s="95" t="s">
        <v>19</v>
      </c>
      <c r="E18" s="98">
        <v>1</v>
      </c>
      <c r="F18" s="98">
        <v>1</v>
      </c>
      <c r="G18" s="98">
        <v>3</v>
      </c>
      <c r="H18" s="98">
        <v>1</v>
      </c>
      <c r="I18" s="98">
        <v>2</v>
      </c>
      <c r="J18" s="99">
        <v>33.3333333333333</v>
      </c>
      <c r="K18" s="99">
        <v>33.3333333333333</v>
      </c>
      <c r="L18" s="99">
        <v>50</v>
      </c>
      <c r="M18" s="98">
        <v>6</v>
      </c>
      <c r="N18" s="98">
        <v>6</v>
      </c>
      <c r="O18" s="100">
        <v>14</v>
      </c>
      <c r="P18" s="98">
        <v>3</v>
      </c>
      <c r="Q18" s="99">
        <v>3.22826086956522</v>
      </c>
      <c r="R18" s="100">
        <v>14</v>
      </c>
      <c r="S18" s="101">
        <v>42277</v>
      </c>
      <c r="T18">
        <f t="shared" si="0"/>
        <v>0</v>
      </c>
      <c r="U18">
        <f t="shared" si="1"/>
        <v>0</v>
      </c>
      <c r="V18">
        <f t="shared" si="2"/>
        <v>0</v>
      </c>
      <c r="W18">
        <f t="shared" si="17"/>
        <v>0</v>
      </c>
      <c r="Y18" s="19">
        <f t="shared" si="3"/>
        <v>0</v>
      </c>
      <c r="Z18" s="19">
        <f t="shared" si="4"/>
        <v>0</v>
      </c>
      <c r="AA18" s="19">
        <f t="shared" si="5"/>
        <v>1</v>
      </c>
      <c r="AB18" s="19">
        <f t="shared" si="18"/>
        <v>0</v>
      </c>
      <c r="AC18">
        <f t="shared" si="6"/>
        <v>0</v>
      </c>
      <c r="AD18">
        <f t="shared" si="19"/>
        <v>0</v>
      </c>
      <c r="AE18">
        <f t="shared" si="7"/>
        <v>0</v>
      </c>
      <c r="AF18">
        <f t="shared" si="20"/>
        <v>0</v>
      </c>
      <c r="AG18">
        <f t="shared" si="8"/>
        <v>0</v>
      </c>
      <c r="AH18">
        <f t="shared" si="21"/>
        <v>0</v>
      </c>
      <c r="AI18">
        <f t="shared" si="9"/>
        <v>0</v>
      </c>
      <c r="AJ18">
        <f t="shared" si="22"/>
        <v>0</v>
      </c>
      <c r="AL18" s="19">
        <f t="shared" si="10"/>
        <v>0</v>
      </c>
      <c r="AM18" s="15">
        <f t="shared" si="11"/>
        <v>0</v>
      </c>
      <c r="AN18" s="15">
        <f t="shared" si="12"/>
        <v>1</v>
      </c>
      <c r="AO18">
        <f t="shared" si="28"/>
        <v>0</v>
      </c>
      <c r="AP18" s="15">
        <f t="shared" si="13"/>
        <v>0</v>
      </c>
      <c r="AQ18">
        <f t="shared" si="23"/>
        <v>0</v>
      </c>
      <c r="AR18" s="15">
        <f t="shared" si="14"/>
        <v>0</v>
      </c>
      <c r="AS18">
        <f t="shared" si="24"/>
        <v>0</v>
      </c>
      <c r="AT18" s="15">
        <f t="shared" si="15"/>
        <v>0</v>
      </c>
      <c r="AU18">
        <f t="shared" si="25"/>
        <v>0</v>
      </c>
      <c r="AV18" s="15">
        <f t="shared" si="16"/>
        <v>0</v>
      </c>
      <c r="AW18">
        <f t="shared" si="26"/>
        <v>0</v>
      </c>
    </row>
    <row r="19" spans="1:49" ht="15" customHeight="1">
      <c r="A19" s="95" t="s">
        <v>16</v>
      </c>
      <c r="B19" s="96">
        <v>1</v>
      </c>
      <c r="C19" s="97">
        <v>2012</v>
      </c>
      <c r="D19" s="95" t="s">
        <v>18</v>
      </c>
      <c r="E19" s="98">
        <v>5</v>
      </c>
      <c r="F19" s="98">
        <v>8</v>
      </c>
      <c r="G19" s="98">
        <v>13</v>
      </c>
      <c r="H19" s="98">
        <v>3</v>
      </c>
      <c r="I19" s="98">
        <v>10</v>
      </c>
      <c r="J19" s="94"/>
      <c r="K19" s="99">
        <v>23.076923076923102</v>
      </c>
      <c r="L19" s="99">
        <v>50</v>
      </c>
      <c r="M19" s="94"/>
      <c r="N19" s="98">
        <v>18</v>
      </c>
      <c r="O19" s="100">
        <v>14</v>
      </c>
      <c r="P19" s="94"/>
      <c r="Q19" s="99">
        <v>7.5746237458193999</v>
      </c>
      <c r="R19" s="100">
        <v>14</v>
      </c>
      <c r="S19" s="101">
        <v>42277</v>
      </c>
      <c r="T19">
        <f t="shared" si="0"/>
        <v>0</v>
      </c>
      <c r="U19">
        <f t="shared" si="1"/>
        <v>0</v>
      </c>
      <c r="V19">
        <f t="shared" si="2"/>
        <v>1</v>
      </c>
      <c r="W19">
        <f t="shared" si="17"/>
        <v>0</v>
      </c>
      <c r="Y19" s="19">
        <f t="shared" si="3"/>
        <v>0</v>
      </c>
      <c r="Z19" s="19">
        <f t="shared" si="4"/>
        <v>0</v>
      </c>
      <c r="AA19" s="19">
        <f t="shared" si="5"/>
        <v>0</v>
      </c>
      <c r="AB19" s="19">
        <f t="shared" si="18"/>
        <v>0</v>
      </c>
      <c r="AC19">
        <f t="shared" si="6"/>
        <v>0</v>
      </c>
      <c r="AD19">
        <f t="shared" si="19"/>
        <v>0</v>
      </c>
      <c r="AE19">
        <f t="shared" si="7"/>
        <v>0</v>
      </c>
      <c r="AF19">
        <f t="shared" si="20"/>
        <v>0</v>
      </c>
      <c r="AG19">
        <f t="shared" si="8"/>
        <v>0</v>
      </c>
      <c r="AH19">
        <f t="shared" si="21"/>
        <v>0</v>
      </c>
      <c r="AI19">
        <f t="shared" si="9"/>
        <v>1</v>
      </c>
      <c r="AJ19">
        <f t="shared" si="22"/>
        <v>0</v>
      </c>
      <c r="AL19" s="19">
        <f t="shared" si="10"/>
        <v>0</v>
      </c>
      <c r="AM19" s="15">
        <f t="shared" si="11"/>
        <v>0</v>
      </c>
      <c r="AN19" s="15">
        <f t="shared" si="12"/>
        <v>0</v>
      </c>
      <c r="AO19">
        <f t="shared" si="28"/>
        <v>0</v>
      </c>
      <c r="AP19" s="15">
        <f t="shared" si="13"/>
        <v>0</v>
      </c>
      <c r="AQ19">
        <f t="shared" si="23"/>
        <v>0</v>
      </c>
      <c r="AR19" s="15">
        <f t="shared" si="14"/>
        <v>0</v>
      </c>
      <c r="AS19">
        <f t="shared" si="24"/>
        <v>0</v>
      </c>
      <c r="AT19" s="15">
        <f t="shared" si="15"/>
        <v>0</v>
      </c>
      <c r="AU19">
        <f t="shared" si="25"/>
        <v>0</v>
      </c>
      <c r="AV19" s="15">
        <f t="shared" si="16"/>
        <v>1</v>
      </c>
      <c r="AW19">
        <f t="shared" si="26"/>
        <v>0</v>
      </c>
    </row>
    <row r="20" spans="1:49" ht="15" customHeight="1">
      <c r="A20" s="95" t="s">
        <v>16</v>
      </c>
      <c r="B20" s="96">
        <v>1</v>
      </c>
      <c r="C20" s="97">
        <v>2012</v>
      </c>
      <c r="D20" s="95" t="s">
        <v>21</v>
      </c>
      <c r="E20" s="98">
        <v>4</v>
      </c>
      <c r="F20" s="98">
        <v>1</v>
      </c>
      <c r="G20" s="98">
        <v>2</v>
      </c>
      <c r="H20" s="98">
        <v>0</v>
      </c>
      <c r="I20" s="98">
        <v>2</v>
      </c>
      <c r="J20" s="99">
        <v>0</v>
      </c>
      <c r="K20" s="99">
        <v>23.076923076923102</v>
      </c>
      <c r="L20" s="99">
        <v>50</v>
      </c>
      <c r="M20" s="98">
        <v>7</v>
      </c>
      <c r="N20" s="98">
        <v>18</v>
      </c>
      <c r="O20" s="100">
        <v>14</v>
      </c>
      <c r="P20" s="98">
        <v>5</v>
      </c>
      <c r="Q20" s="99">
        <v>5.3586956521739104</v>
      </c>
      <c r="R20" s="100">
        <v>14</v>
      </c>
      <c r="S20" s="101">
        <v>42277</v>
      </c>
      <c r="T20">
        <f t="shared" si="0"/>
        <v>0</v>
      </c>
      <c r="U20">
        <f t="shared" si="1"/>
        <v>0</v>
      </c>
      <c r="V20">
        <f t="shared" si="2"/>
        <v>0</v>
      </c>
      <c r="W20">
        <f t="shared" si="17"/>
        <v>0</v>
      </c>
      <c r="Y20" s="19">
        <f t="shared" si="3"/>
        <v>0</v>
      </c>
      <c r="Z20" s="19">
        <f t="shared" si="4"/>
        <v>0</v>
      </c>
      <c r="AA20" s="19">
        <f t="shared" si="5"/>
        <v>0</v>
      </c>
      <c r="AB20" s="19">
        <f t="shared" si="18"/>
        <v>0</v>
      </c>
      <c r="AC20">
        <f t="shared" si="6"/>
        <v>0</v>
      </c>
      <c r="AD20">
        <f t="shared" si="19"/>
        <v>0</v>
      </c>
      <c r="AE20">
        <f t="shared" si="7"/>
        <v>0</v>
      </c>
      <c r="AF20">
        <f t="shared" si="20"/>
        <v>0</v>
      </c>
      <c r="AG20">
        <f t="shared" si="8"/>
        <v>1</v>
      </c>
      <c r="AH20">
        <f t="shared" si="21"/>
        <v>0</v>
      </c>
      <c r="AI20">
        <f t="shared" si="9"/>
        <v>0</v>
      </c>
      <c r="AJ20">
        <f t="shared" si="22"/>
        <v>0</v>
      </c>
      <c r="AL20" s="19">
        <f t="shared" si="10"/>
        <v>0</v>
      </c>
      <c r="AM20" s="15">
        <f t="shared" si="11"/>
        <v>0</v>
      </c>
      <c r="AN20" s="15">
        <f t="shared" si="12"/>
        <v>0</v>
      </c>
      <c r="AO20">
        <f t="shared" si="28"/>
        <v>0</v>
      </c>
      <c r="AP20" s="15">
        <f t="shared" si="13"/>
        <v>0</v>
      </c>
      <c r="AQ20">
        <f t="shared" si="23"/>
        <v>0</v>
      </c>
      <c r="AR20" s="15">
        <f t="shared" si="14"/>
        <v>0</v>
      </c>
      <c r="AS20">
        <f t="shared" si="24"/>
        <v>0</v>
      </c>
      <c r="AT20" s="15">
        <f t="shared" si="15"/>
        <v>1</v>
      </c>
      <c r="AU20">
        <f t="shared" si="25"/>
        <v>0</v>
      </c>
      <c r="AV20" s="15">
        <f t="shared" si="16"/>
        <v>0</v>
      </c>
      <c r="AW20">
        <f t="shared" si="26"/>
        <v>0</v>
      </c>
    </row>
    <row r="21" spans="1:49" ht="15" customHeight="1">
      <c r="A21" s="95" t="s">
        <v>16</v>
      </c>
      <c r="B21" s="96">
        <v>1</v>
      </c>
      <c r="C21" s="97">
        <v>2008</v>
      </c>
      <c r="D21" s="95" t="s">
        <v>20</v>
      </c>
      <c r="E21" s="98">
        <v>3</v>
      </c>
      <c r="F21" s="98">
        <v>2</v>
      </c>
      <c r="G21" s="98">
        <v>0</v>
      </c>
      <c r="H21" s="94"/>
      <c r="I21" s="94"/>
      <c r="J21" s="94"/>
      <c r="K21" s="94"/>
      <c r="L21" s="99">
        <v>50</v>
      </c>
      <c r="M21" s="98">
        <v>2</v>
      </c>
      <c r="N21" s="98">
        <v>2</v>
      </c>
      <c r="O21" s="100">
        <v>14</v>
      </c>
      <c r="P21" s="98">
        <v>2</v>
      </c>
      <c r="Q21" s="99">
        <v>2</v>
      </c>
      <c r="R21" s="100">
        <v>14</v>
      </c>
      <c r="S21" s="101">
        <v>42277</v>
      </c>
      <c r="T21">
        <f t="shared" si="0"/>
        <v>0</v>
      </c>
      <c r="U21">
        <f t="shared" si="1"/>
        <v>0</v>
      </c>
      <c r="V21">
        <f t="shared" si="2"/>
        <v>0</v>
      </c>
      <c r="W21">
        <f t="shared" si="17"/>
        <v>0</v>
      </c>
      <c r="Y21" s="19">
        <f t="shared" si="3"/>
        <v>0</v>
      </c>
      <c r="Z21" s="19">
        <f t="shared" si="4"/>
        <v>0</v>
      </c>
      <c r="AA21" s="19">
        <f t="shared" si="5"/>
        <v>0</v>
      </c>
      <c r="AB21" s="19">
        <f t="shared" si="18"/>
        <v>0</v>
      </c>
      <c r="AC21">
        <f t="shared" si="6"/>
        <v>0</v>
      </c>
      <c r="AD21">
        <f t="shared" si="19"/>
        <v>0</v>
      </c>
      <c r="AE21">
        <f t="shared" si="7"/>
        <v>1</v>
      </c>
      <c r="AF21">
        <f t="shared" si="20"/>
        <v>0</v>
      </c>
      <c r="AG21">
        <f t="shared" si="8"/>
        <v>0</v>
      </c>
      <c r="AH21">
        <f t="shared" si="21"/>
        <v>0</v>
      </c>
      <c r="AI21">
        <f t="shared" si="9"/>
        <v>0</v>
      </c>
      <c r="AJ21">
        <f t="shared" si="22"/>
        <v>0</v>
      </c>
      <c r="AL21" s="19">
        <f t="shared" si="10"/>
        <v>0</v>
      </c>
      <c r="AM21" s="15">
        <f t="shared" si="11"/>
        <v>0</v>
      </c>
      <c r="AN21" s="15">
        <f t="shared" si="12"/>
        <v>0</v>
      </c>
      <c r="AO21">
        <f t="shared" si="28"/>
        <v>0</v>
      </c>
      <c r="AP21" s="15">
        <f t="shared" si="13"/>
        <v>0</v>
      </c>
      <c r="AQ21">
        <f t="shared" si="23"/>
        <v>0</v>
      </c>
      <c r="AR21" s="15">
        <f t="shared" si="14"/>
        <v>1</v>
      </c>
      <c r="AS21">
        <f t="shared" si="24"/>
        <v>0</v>
      </c>
      <c r="AT21" s="15">
        <f t="shared" si="15"/>
        <v>0</v>
      </c>
      <c r="AU21">
        <f t="shared" si="25"/>
        <v>0</v>
      </c>
      <c r="AV21" s="15">
        <f t="shared" si="16"/>
        <v>0</v>
      </c>
      <c r="AW21">
        <f t="shared" si="26"/>
        <v>0</v>
      </c>
    </row>
    <row r="22" spans="1:49" ht="15" customHeight="1">
      <c r="A22" s="95" t="s">
        <v>16</v>
      </c>
      <c r="B22" s="96">
        <v>1</v>
      </c>
      <c r="C22" s="97">
        <v>2014</v>
      </c>
      <c r="D22" s="95" t="s">
        <v>20</v>
      </c>
      <c r="E22" s="98">
        <v>3</v>
      </c>
      <c r="F22" s="98">
        <v>6</v>
      </c>
      <c r="G22" s="98">
        <v>2</v>
      </c>
      <c r="H22" s="98">
        <v>1</v>
      </c>
      <c r="I22" s="98">
        <v>1</v>
      </c>
      <c r="J22" s="99">
        <v>50</v>
      </c>
      <c r="K22" s="99">
        <v>20</v>
      </c>
      <c r="L22" s="99">
        <v>50</v>
      </c>
      <c r="M22" s="98">
        <v>17</v>
      </c>
      <c r="N22" s="98">
        <v>25</v>
      </c>
      <c r="O22" s="100">
        <v>14</v>
      </c>
      <c r="P22" s="98">
        <v>15</v>
      </c>
      <c r="Q22" s="99">
        <v>11.5934065934066</v>
      </c>
      <c r="R22" s="100">
        <v>14</v>
      </c>
      <c r="S22" s="101">
        <v>42277</v>
      </c>
      <c r="T22">
        <f t="shared" si="0"/>
        <v>0</v>
      </c>
      <c r="U22">
        <f t="shared" si="1"/>
        <v>0</v>
      </c>
      <c r="V22">
        <f t="shared" si="2"/>
        <v>0</v>
      </c>
      <c r="W22">
        <f t="shared" si="17"/>
        <v>0</v>
      </c>
      <c r="Y22" s="19">
        <f t="shared" si="3"/>
        <v>0</v>
      </c>
      <c r="Z22" s="19">
        <f t="shared" si="4"/>
        <v>0</v>
      </c>
      <c r="AA22" s="19">
        <f t="shared" si="5"/>
        <v>0</v>
      </c>
      <c r="AB22" s="19">
        <f t="shared" si="18"/>
        <v>0</v>
      </c>
      <c r="AC22">
        <f t="shared" si="6"/>
        <v>0</v>
      </c>
      <c r="AD22">
        <f t="shared" si="19"/>
        <v>0</v>
      </c>
      <c r="AE22">
        <f t="shared" si="7"/>
        <v>1</v>
      </c>
      <c r="AF22">
        <f t="shared" si="20"/>
        <v>0</v>
      </c>
      <c r="AG22">
        <f t="shared" si="8"/>
        <v>0</v>
      </c>
      <c r="AH22">
        <f t="shared" si="21"/>
        <v>0</v>
      </c>
      <c r="AI22">
        <f t="shared" si="9"/>
        <v>0</v>
      </c>
      <c r="AJ22">
        <f t="shared" si="22"/>
        <v>0</v>
      </c>
      <c r="AL22" s="19">
        <f t="shared" si="10"/>
        <v>0</v>
      </c>
      <c r="AM22" s="15">
        <f t="shared" si="11"/>
        <v>1</v>
      </c>
      <c r="AN22" s="15">
        <f t="shared" si="12"/>
        <v>0</v>
      </c>
      <c r="AO22">
        <f t="shared" si="28"/>
        <v>0</v>
      </c>
      <c r="AP22" s="15">
        <f t="shared" si="13"/>
        <v>0</v>
      </c>
      <c r="AQ22">
        <f t="shared" si="23"/>
        <v>0</v>
      </c>
      <c r="AR22" s="15">
        <f t="shared" si="14"/>
        <v>1</v>
      </c>
      <c r="AS22">
        <f t="shared" si="24"/>
        <v>0</v>
      </c>
      <c r="AT22" s="15">
        <f t="shared" si="15"/>
        <v>0</v>
      </c>
      <c r="AU22">
        <f t="shared" si="25"/>
        <v>0</v>
      </c>
      <c r="AV22" s="15">
        <f t="shared" si="16"/>
        <v>0</v>
      </c>
      <c r="AW22">
        <f t="shared" si="26"/>
        <v>0</v>
      </c>
    </row>
    <row r="23" spans="1:49" ht="15" customHeight="1">
      <c r="A23" s="95" t="s">
        <v>16</v>
      </c>
      <c r="B23" s="96">
        <v>1</v>
      </c>
      <c r="C23" s="97">
        <v>2015</v>
      </c>
      <c r="D23" s="95" t="s">
        <v>18</v>
      </c>
      <c r="E23" s="98">
        <v>5</v>
      </c>
      <c r="F23" s="98">
        <v>18</v>
      </c>
      <c r="G23" s="98">
        <v>24</v>
      </c>
      <c r="H23" s="98">
        <v>8</v>
      </c>
      <c r="I23" s="98">
        <v>16</v>
      </c>
      <c r="J23" s="94"/>
      <c r="K23" s="99">
        <v>33.3333333333333</v>
      </c>
      <c r="L23" s="99">
        <v>50</v>
      </c>
      <c r="M23" s="94"/>
      <c r="N23" s="98">
        <v>33</v>
      </c>
      <c r="O23" s="100">
        <v>14</v>
      </c>
      <c r="P23" s="94"/>
      <c r="Q23" s="99">
        <v>10.4205393640176</v>
      </c>
      <c r="R23" s="100">
        <v>14</v>
      </c>
      <c r="S23" s="101">
        <v>42277</v>
      </c>
      <c r="T23">
        <f t="shared" si="0"/>
        <v>0</v>
      </c>
      <c r="U23">
        <f t="shared" si="1"/>
        <v>1</v>
      </c>
      <c r="V23">
        <f t="shared" si="2"/>
        <v>1</v>
      </c>
      <c r="W23">
        <f t="shared" si="17"/>
        <v>0</v>
      </c>
      <c r="Y23" s="19">
        <f t="shared" si="3"/>
        <v>0</v>
      </c>
      <c r="Z23" s="19">
        <f t="shared" si="4"/>
        <v>1</v>
      </c>
      <c r="AA23" s="19">
        <f t="shared" si="5"/>
        <v>0</v>
      </c>
      <c r="AB23" s="19">
        <f t="shared" si="18"/>
        <v>0</v>
      </c>
      <c r="AC23">
        <f t="shared" si="6"/>
        <v>0</v>
      </c>
      <c r="AD23">
        <f t="shared" si="19"/>
        <v>0</v>
      </c>
      <c r="AE23">
        <f t="shared" si="7"/>
        <v>0</v>
      </c>
      <c r="AF23">
        <f t="shared" si="20"/>
        <v>0</v>
      </c>
      <c r="AG23">
        <f t="shared" si="8"/>
        <v>0</v>
      </c>
      <c r="AH23">
        <f t="shared" si="21"/>
        <v>0</v>
      </c>
      <c r="AI23">
        <f t="shared" si="9"/>
        <v>1</v>
      </c>
      <c r="AJ23">
        <f t="shared" si="22"/>
        <v>0</v>
      </c>
      <c r="AL23" s="19">
        <f t="shared" si="10"/>
        <v>0</v>
      </c>
      <c r="AM23" s="15">
        <f t="shared" si="11"/>
        <v>0</v>
      </c>
      <c r="AN23" s="15">
        <f t="shared" si="12"/>
        <v>0</v>
      </c>
      <c r="AO23">
        <f t="shared" si="28"/>
        <v>0</v>
      </c>
      <c r="AP23" s="15">
        <f t="shared" si="13"/>
        <v>0</v>
      </c>
      <c r="AQ23">
        <f t="shared" si="23"/>
        <v>0</v>
      </c>
      <c r="AR23" s="15">
        <f t="shared" si="14"/>
        <v>0</v>
      </c>
      <c r="AS23">
        <f t="shared" si="24"/>
        <v>0</v>
      </c>
      <c r="AT23" s="15">
        <f t="shared" si="15"/>
        <v>0</v>
      </c>
      <c r="AU23">
        <f t="shared" si="25"/>
        <v>0</v>
      </c>
      <c r="AV23" s="15">
        <f t="shared" si="16"/>
        <v>1</v>
      </c>
      <c r="AW23">
        <f t="shared" si="26"/>
        <v>0</v>
      </c>
    </row>
    <row r="24" spans="1:49" ht="15" customHeight="1">
      <c r="A24" s="95" t="s">
        <v>16</v>
      </c>
      <c r="B24" s="96">
        <v>1</v>
      </c>
      <c r="C24" s="97">
        <v>2011</v>
      </c>
      <c r="D24" s="95" t="s">
        <v>18</v>
      </c>
      <c r="E24" s="98">
        <v>5</v>
      </c>
      <c r="F24" s="98">
        <v>12</v>
      </c>
      <c r="G24" s="98">
        <v>20</v>
      </c>
      <c r="H24" s="98">
        <v>15</v>
      </c>
      <c r="I24" s="98">
        <v>5</v>
      </c>
      <c r="J24" s="94"/>
      <c r="K24" s="99">
        <v>75</v>
      </c>
      <c r="L24" s="99">
        <v>50</v>
      </c>
      <c r="M24" s="94"/>
      <c r="N24" s="98">
        <v>30</v>
      </c>
      <c r="O24" s="100">
        <v>14</v>
      </c>
      <c r="P24" s="94"/>
      <c r="Q24" s="99">
        <v>13.272863247863199</v>
      </c>
      <c r="R24" s="100">
        <v>14</v>
      </c>
      <c r="S24" s="101">
        <v>42277</v>
      </c>
      <c r="T24">
        <f t="shared" si="0"/>
        <v>0</v>
      </c>
      <c r="U24">
        <f t="shared" si="1"/>
        <v>0</v>
      </c>
      <c r="V24">
        <f t="shared" si="2"/>
        <v>1</v>
      </c>
      <c r="W24">
        <f t="shared" si="17"/>
        <v>0</v>
      </c>
      <c r="Y24" s="19">
        <f t="shared" si="3"/>
        <v>0</v>
      </c>
      <c r="Z24" s="19">
        <f t="shared" si="4"/>
        <v>0</v>
      </c>
      <c r="AA24" s="19">
        <f t="shared" si="5"/>
        <v>0</v>
      </c>
      <c r="AB24" s="19">
        <f t="shared" si="18"/>
        <v>0</v>
      </c>
      <c r="AC24">
        <f t="shared" si="6"/>
        <v>0</v>
      </c>
      <c r="AD24">
        <f t="shared" si="19"/>
        <v>0</v>
      </c>
      <c r="AE24">
        <f t="shared" si="7"/>
        <v>0</v>
      </c>
      <c r="AF24">
        <f t="shared" si="20"/>
        <v>0</v>
      </c>
      <c r="AG24">
        <f t="shared" si="8"/>
        <v>0</v>
      </c>
      <c r="AH24">
        <f t="shared" si="21"/>
        <v>0</v>
      </c>
      <c r="AI24">
        <f t="shared" si="9"/>
        <v>1</v>
      </c>
      <c r="AJ24">
        <f t="shared" si="22"/>
        <v>0</v>
      </c>
      <c r="AL24" s="19">
        <f t="shared" si="10"/>
        <v>0</v>
      </c>
      <c r="AM24" s="15">
        <f t="shared" si="11"/>
        <v>0</v>
      </c>
      <c r="AN24" s="15">
        <f t="shared" si="12"/>
        <v>0</v>
      </c>
      <c r="AO24">
        <f t="shared" si="28"/>
        <v>0</v>
      </c>
      <c r="AP24" s="15">
        <f t="shared" si="13"/>
        <v>0</v>
      </c>
      <c r="AQ24">
        <f t="shared" si="23"/>
        <v>0</v>
      </c>
      <c r="AR24" s="15">
        <f t="shared" si="14"/>
        <v>0</v>
      </c>
      <c r="AS24">
        <f t="shared" si="24"/>
        <v>0</v>
      </c>
      <c r="AT24" s="15">
        <f t="shared" si="15"/>
        <v>0</v>
      </c>
      <c r="AU24">
        <f t="shared" si="25"/>
        <v>0</v>
      </c>
      <c r="AV24" s="15">
        <f t="shared" si="16"/>
        <v>1</v>
      </c>
      <c r="AW24">
        <f t="shared" si="26"/>
        <v>0</v>
      </c>
    </row>
    <row r="25" spans="1:49" ht="15" customHeight="1">
      <c r="A25" s="95" t="s">
        <v>16</v>
      </c>
      <c r="B25" s="96">
        <v>1</v>
      </c>
      <c r="C25" s="97">
        <v>2011</v>
      </c>
      <c r="D25" s="95" t="s">
        <v>21</v>
      </c>
      <c r="E25" s="98">
        <v>4</v>
      </c>
      <c r="F25" s="98">
        <v>4</v>
      </c>
      <c r="G25" s="98">
        <v>3</v>
      </c>
      <c r="H25" s="98">
        <v>1</v>
      </c>
      <c r="I25" s="98">
        <v>2</v>
      </c>
      <c r="J25" s="99">
        <v>33.3333333333333</v>
      </c>
      <c r="K25" s="99">
        <v>75</v>
      </c>
      <c r="L25" s="99">
        <v>50</v>
      </c>
      <c r="M25" s="98">
        <v>13</v>
      </c>
      <c r="N25" s="98">
        <v>30</v>
      </c>
      <c r="O25" s="100">
        <v>14</v>
      </c>
      <c r="P25" s="98">
        <v>10</v>
      </c>
      <c r="Q25" s="99">
        <v>10.3586956521739</v>
      </c>
      <c r="R25" s="100">
        <v>14</v>
      </c>
      <c r="S25" s="101">
        <v>42277</v>
      </c>
      <c r="T25">
        <f t="shared" si="0"/>
        <v>0</v>
      </c>
      <c r="U25">
        <f t="shared" si="1"/>
        <v>0</v>
      </c>
      <c r="V25">
        <f t="shared" si="2"/>
        <v>0</v>
      </c>
      <c r="W25">
        <f t="shared" si="17"/>
        <v>0</v>
      </c>
      <c r="Y25" s="19">
        <f t="shared" si="3"/>
        <v>0</v>
      </c>
      <c r="Z25" s="19">
        <f t="shared" si="4"/>
        <v>0</v>
      </c>
      <c r="AA25" s="19">
        <f t="shared" si="5"/>
        <v>0</v>
      </c>
      <c r="AB25" s="19">
        <f t="shared" si="18"/>
        <v>0</v>
      </c>
      <c r="AC25">
        <f t="shared" si="6"/>
        <v>0</v>
      </c>
      <c r="AD25">
        <f t="shared" si="19"/>
        <v>0</v>
      </c>
      <c r="AE25">
        <f t="shared" si="7"/>
        <v>0</v>
      </c>
      <c r="AF25">
        <f t="shared" si="20"/>
        <v>0</v>
      </c>
      <c r="AG25">
        <f t="shared" si="8"/>
        <v>1</v>
      </c>
      <c r="AH25">
        <f t="shared" si="21"/>
        <v>0</v>
      </c>
      <c r="AI25">
        <f t="shared" si="9"/>
        <v>0</v>
      </c>
      <c r="AJ25">
        <f t="shared" si="22"/>
        <v>0</v>
      </c>
      <c r="AL25" s="19">
        <f t="shared" si="10"/>
        <v>0</v>
      </c>
      <c r="AM25" s="15">
        <f t="shared" si="11"/>
        <v>0</v>
      </c>
      <c r="AN25" s="15">
        <f t="shared" si="12"/>
        <v>0</v>
      </c>
      <c r="AO25">
        <f t="shared" si="28"/>
        <v>0</v>
      </c>
      <c r="AP25" s="15">
        <f t="shared" si="13"/>
        <v>0</v>
      </c>
      <c r="AQ25">
        <f t="shared" si="23"/>
        <v>0</v>
      </c>
      <c r="AR25" s="15">
        <f t="shared" si="14"/>
        <v>0</v>
      </c>
      <c r="AS25">
        <f t="shared" si="24"/>
        <v>0</v>
      </c>
      <c r="AT25" s="15">
        <f t="shared" si="15"/>
        <v>1</v>
      </c>
      <c r="AU25">
        <f t="shared" si="25"/>
        <v>0</v>
      </c>
      <c r="AV25" s="15">
        <f t="shared" si="16"/>
        <v>0</v>
      </c>
      <c r="AW25">
        <f t="shared" si="26"/>
        <v>0</v>
      </c>
    </row>
    <row r="26" spans="1:49" ht="15" customHeight="1">
      <c r="A26" s="95" t="s">
        <v>16</v>
      </c>
      <c r="B26" s="96">
        <v>1</v>
      </c>
      <c r="C26" s="97">
        <v>2011</v>
      </c>
      <c r="D26" s="95" t="s">
        <v>20</v>
      </c>
      <c r="E26" s="98">
        <v>3</v>
      </c>
      <c r="F26" s="98">
        <v>3</v>
      </c>
      <c r="G26" s="98">
        <v>6</v>
      </c>
      <c r="H26" s="98">
        <v>5</v>
      </c>
      <c r="I26" s="98">
        <v>1</v>
      </c>
      <c r="J26" s="99">
        <v>83.3333333333333</v>
      </c>
      <c r="K26" s="99">
        <v>82.352941176470594</v>
      </c>
      <c r="L26" s="99">
        <v>50</v>
      </c>
      <c r="M26" s="98">
        <v>15</v>
      </c>
      <c r="N26" s="98">
        <v>26</v>
      </c>
      <c r="O26" s="100">
        <v>14</v>
      </c>
      <c r="P26" s="98">
        <v>9</v>
      </c>
      <c r="Q26" s="99">
        <v>10.7692307692308</v>
      </c>
      <c r="R26" s="100">
        <v>14</v>
      </c>
      <c r="S26" s="101">
        <v>42277</v>
      </c>
      <c r="T26">
        <f t="shared" si="0"/>
        <v>0</v>
      </c>
      <c r="U26">
        <f t="shared" si="1"/>
        <v>0</v>
      </c>
      <c r="V26">
        <f t="shared" si="2"/>
        <v>0</v>
      </c>
      <c r="W26">
        <f>T26*U26*V26</f>
        <v>0</v>
      </c>
      <c r="Y26" s="19">
        <f t="shared" si="3"/>
        <v>0</v>
      </c>
      <c r="Z26" s="19">
        <f t="shared" si="4"/>
        <v>0</v>
      </c>
      <c r="AA26" s="19">
        <f t="shared" si="5"/>
        <v>0</v>
      </c>
      <c r="AB26" s="19">
        <f>SUM(Y26*Z26*AA26)</f>
        <v>0</v>
      </c>
      <c r="AC26">
        <f t="shared" si="6"/>
        <v>0</v>
      </c>
      <c r="AD26">
        <f t="shared" si="19"/>
        <v>0</v>
      </c>
      <c r="AE26">
        <f t="shared" si="7"/>
        <v>1</v>
      </c>
      <c r="AF26">
        <f t="shared" si="20"/>
        <v>0</v>
      </c>
      <c r="AG26">
        <f t="shared" si="8"/>
        <v>0</v>
      </c>
      <c r="AH26">
        <f t="shared" si="21"/>
        <v>0</v>
      </c>
      <c r="AI26">
        <f t="shared" si="9"/>
        <v>0</v>
      </c>
      <c r="AJ26">
        <f t="shared" si="22"/>
        <v>0</v>
      </c>
      <c r="AL26" s="19">
        <f t="shared" si="10"/>
        <v>0</v>
      </c>
      <c r="AM26" s="15">
        <f t="shared" si="11"/>
        <v>0</v>
      </c>
      <c r="AN26" s="15">
        <f t="shared" si="12"/>
        <v>0</v>
      </c>
      <c r="AO26">
        <f>SUM(AL26*AM26*AN26)</f>
        <v>0</v>
      </c>
      <c r="AP26" s="15">
        <f t="shared" si="13"/>
        <v>0</v>
      </c>
      <c r="AQ26">
        <f t="shared" si="23"/>
        <v>0</v>
      </c>
      <c r="AR26" s="15">
        <f t="shared" si="14"/>
        <v>1</v>
      </c>
      <c r="AS26">
        <f t="shared" si="24"/>
        <v>0</v>
      </c>
      <c r="AT26" s="15">
        <f t="shared" si="15"/>
        <v>0</v>
      </c>
      <c r="AU26">
        <f t="shared" si="25"/>
        <v>0</v>
      </c>
      <c r="AV26" s="15">
        <f t="shared" si="16"/>
        <v>0</v>
      </c>
      <c r="AW26">
        <f t="shared" si="26"/>
        <v>0</v>
      </c>
    </row>
    <row r="27" spans="1:49" ht="15" customHeight="1">
      <c r="A27" s="95" t="s">
        <v>16</v>
      </c>
      <c r="B27" s="96">
        <v>1</v>
      </c>
      <c r="C27" s="97">
        <v>2011</v>
      </c>
      <c r="D27" s="95" t="s">
        <v>17</v>
      </c>
      <c r="E27" s="98">
        <v>2</v>
      </c>
      <c r="F27" s="98">
        <v>3</v>
      </c>
      <c r="G27" s="98">
        <v>7</v>
      </c>
      <c r="H27" s="98">
        <v>6</v>
      </c>
      <c r="I27" s="98">
        <v>1</v>
      </c>
      <c r="J27" s="99">
        <v>85.714285714285694</v>
      </c>
      <c r="K27" s="99">
        <v>81.818181818181799</v>
      </c>
      <c r="L27" s="99">
        <v>50</v>
      </c>
      <c r="M27" s="98">
        <v>19</v>
      </c>
      <c r="N27" s="98">
        <v>23</v>
      </c>
      <c r="O27" s="100">
        <v>14</v>
      </c>
      <c r="P27" s="98">
        <v>12</v>
      </c>
      <c r="Q27" s="99">
        <v>14.8222222222222</v>
      </c>
      <c r="R27" s="100">
        <v>14</v>
      </c>
      <c r="S27" s="101">
        <v>42277</v>
      </c>
      <c r="T27">
        <f t="shared" si="0"/>
        <v>0</v>
      </c>
      <c r="U27">
        <f t="shared" si="1"/>
        <v>0</v>
      </c>
      <c r="V27">
        <f t="shared" si="2"/>
        <v>0</v>
      </c>
      <c r="W27">
        <f t="shared" si="17"/>
        <v>0</v>
      </c>
      <c r="Y27" s="19">
        <f t="shared" si="3"/>
        <v>0</v>
      </c>
      <c r="Z27" s="19">
        <f t="shared" si="4"/>
        <v>0</v>
      </c>
      <c r="AA27" s="19">
        <f t="shared" si="5"/>
        <v>0</v>
      </c>
      <c r="AB27" s="19">
        <f t="shared" si="18"/>
        <v>0</v>
      </c>
      <c r="AC27">
        <f t="shared" si="6"/>
        <v>1</v>
      </c>
      <c r="AD27">
        <f t="shared" si="19"/>
        <v>0</v>
      </c>
      <c r="AE27">
        <f t="shared" si="7"/>
        <v>0</v>
      </c>
      <c r="AF27">
        <f t="shared" si="20"/>
        <v>0</v>
      </c>
      <c r="AG27">
        <f t="shared" si="8"/>
        <v>0</v>
      </c>
      <c r="AH27">
        <f t="shared" si="21"/>
        <v>0</v>
      </c>
      <c r="AI27">
        <f t="shared" si="9"/>
        <v>0</v>
      </c>
      <c r="AJ27">
        <f t="shared" si="22"/>
        <v>0</v>
      </c>
      <c r="AL27" s="19">
        <f t="shared" si="10"/>
        <v>0</v>
      </c>
      <c r="AM27" s="15">
        <f t="shared" si="11"/>
        <v>0</v>
      </c>
      <c r="AN27" s="15">
        <f t="shared" si="12"/>
        <v>0</v>
      </c>
      <c r="AO27">
        <f t="shared" ref="AO27:AO90" si="29">SUM(AL27*AM27*AN27)</f>
        <v>0</v>
      </c>
      <c r="AP27" s="15">
        <f t="shared" si="13"/>
        <v>1</v>
      </c>
      <c r="AQ27">
        <f t="shared" si="23"/>
        <v>0</v>
      </c>
      <c r="AR27" s="15">
        <f t="shared" si="14"/>
        <v>0</v>
      </c>
      <c r="AS27">
        <f t="shared" si="24"/>
        <v>0</v>
      </c>
      <c r="AT27" s="15">
        <f t="shared" si="15"/>
        <v>0</v>
      </c>
      <c r="AU27">
        <f t="shared" si="25"/>
        <v>0</v>
      </c>
      <c r="AV27" s="15">
        <f t="shared" si="16"/>
        <v>0</v>
      </c>
      <c r="AW27">
        <f t="shared" si="26"/>
        <v>0</v>
      </c>
    </row>
    <row r="28" spans="1:49" ht="15" customHeight="1">
      <c r="A28" s="95" t="s">
        <v>16</v>
      </c>
      <c r="B28" s="96">
        <v>1</v>
      </c>
      <c r="C28" s="97">
        <v>2011</v>
      </c>
      <c r="D28" s="95" t="s">
        <v>19</v>
      </c>
      <c r="E28" s="98">
        <v>1</v>
      </c>
      <c r="F28" s="98">
        <v>2</v>
      </c>
      <c r="G28" s="98">
        <v>4</v>
      </c>
      <c r="H28" s="98">
        <v>3</v>
      </c>
      <c r="I28" s="98">
        <v>1</v>
      </c>
      <c r="J28" s="99">
        <v>75</v>
      </c>
      <c r="K28" s="99">
        <v>75</v>
      </c>
      <c r="L28" s="99">
        <v>50</v>
      </c>
      <c r="M28" s="98">
        <v>20</v>
      </c>
      <c r="N28" s="98">
        <v>20</v>
      </c>
      <c r="O28" s="100">
        <v>14</v>
      </c>
      <c r="P28" s="98">
        <v>16</v>
      </c>
      <c r="Q28" s="99">
        <v>17.1413043478261</v>
      </c>
      <c r="R28" s="100">
        <v>14</v>
      </c>
      <c r="S28" s="101">
        <v>42277</v>
      </c>
      <c r="T28">
        <f t="shared" si="0"/>
        <v>0</v>
      </c>
      <c r="U28">
        <f t="shared" si="1"/>
        <v>0</v>
      </c>
      <c r="V28">
        <f t="shared" si="2"/>
        <v>0</v>
      </c>
      <c r="W28">
        <f t="shared" si="17"/>
        <v>0</v>
      </c>
      <c r="Y28" s="19">
        <f t="shared" si="3"/>
        <v>0</v>
      </c>
      <c r="Z28" s="19">
        <f t="shared" si="4"/>
        <v>0</v>
      </c>
      <c r="AA28" s="19">
        <f t="shared" si="5"/>
        <v>1</v>
      </c>
      <c r="AB28" s="19">
        <f t="shared" si="18"/>
        <v>0</v>
      </c>
      <c r="AC28">
        <f t="shared" si="6"/>
        <v>0</v>
      </c>
      <c r="AD28">
        <f t="shared" si="19"/>
        <v>0</v>
      </c>
      <c r="AE28">
        <f t="shared" si="7"/>
        <v>0</v>
      </c>
      <c r="AF28">
        <f t="shared" si="20"/>
        <v>0</v>
      </c>
      <c r="AG28">
        <f t="shared" si="8"/>
        <v>0</v>
      </c>
      <c r="AH28">
        <f t="shared" si="21"/>
        <v>0</v>
      </c>
      <c r="AI28">
        <f t="shared" si="9"/>
        <v>0</v>
      </c>
      <c r="AJ28">
        <f t="shared" si="22"/>
        <v>0</v>
      </c>
      <c r="AL28" s="19">
        <f t="shared" si="10"/>
        <v>0</v>
      </c>
      <c r="AM28" s="15">
        <f t="shared" si="11"/>
        <v>0</v>
      </c>
      <c r="AN28" s="15">
        <f t="shared" si="12"/>
        <v>1</v>
      </c>
      <c r="AO28">
        <f t="shared" si="29"/>
        <v>0</v>
      </c>
      <c r="AP28" s="15">
        <f t="shared" si="13"/>
        <v>0</v>
      </c>
      <c r="AQ28">
        <f t="shared" si="23"/>
        <v>0</v>
      </c>
      <c r="AR28" s="15">
        <f t="shared" si="14"/>
        <v>0</v>
      </c>
      <c r="AS28">
        <f t="shared" si="24"/>
        <v>0</v>
      </c>
      <c r="AT28" s="15">
        <f t="shared" si="15"/>
        <v>0</v>
      </c>
      <c r="AU28">
        <f t="shared" si="25"/>
        <v>0</v>
      </c>
      <c r="AV28" s="15">
        <f t="shared" si="16"/>
        <v>0</v>
      </c>
      <c r="AW28">
        <f t="shared" si="26"/>
        <v>0</v>
      </c>
    </row>
    <row r="29" spans="1:49" ht="15" customHeight="1">
      <c r="A29" s="95" t="s">
        <v>16</v>
      </c>
      <c r="B29" s="96">
        <v>1</v>
      </c>
      <c r="C29" s="97">
        <v>2010</v>
      </c>
      <c r="D29" s="95" t="s">
        <v>18</v>
      </c>
      <c r="E29" s="98">
        <v>5</v>
      </c>
      <c r="F29" s="98">
        <v>25</v>
      </c>
      <c r="G29" s="98">
        <v>16</v>
      </c>
      <c r="H29" s="98">
        <v>6</v>
      </c>
      <c r="I29" s="98">
        <v>10</v>
      </c>
      <c r="J29" s="94"/>
      <c r="K29" s="99">
        <v>37.5</v>
      </c>
      <c r="L29" s="99">
        <v>50</v>
      </c>
      <c r="M29" s="94"/>
      <c r="N29" s="98">
        <v>34</v>
      </c>
      <c r="O29" s="100">
        <v>14</v>
      </c>
      <c r="P29" s="94"/>
      <c r="Q29" s="99">
        <v>11.905851515634099</v>
      </c>
      <c r="R29" s="100">
        <v>14</v>
      </c>
      <c r="S29" s="101">
        <v>42277</v>
      </c>
      <c r="T29">
        <f t="shared" si="0"/>
        <v>0</v>
      </c>
      <c r="U29">
        <f t="shared" si="1"/>
        <v>0</v>
      </c>
      <c r="V29">
        <f t="shared" si="2"/>
        <v>1</v>
      </c>
      <c r="W29">
        <f t="shared" si="17"/>
        <v>0</v>
      </c>
      <c r="Y29" s="19">
        <f t="shared" si="3"/>
        <v>0</v>
      </c>
      <c r="Z29" s="19">
        <f t="shared" si="4"/>
        <v>0</v>
      </c>
      <c r="AA29" s="19">
        <f t="shared" si="5"/>
        <v>0</v>
      </c>
      <c r="AB29" s="19">
        <f t="shared" si="18"/>
        <v>0</v>
      </c>
      <c r="AC29">
        <f t="shared" si="6"/>
        <v>0</v>
      </c>
      <c r="AD29">
        <f t="shared" si="19"/>
        <v>0</v>
      </c>
      <c r="AE29">
        <f t="shared" si="7"/>
        <v>0</v>
      </c>
      <c r="AF29">
        <f t="shared" si="20"/>
        <v>0</v>
      </c>
      <c r="AG29">
        <f t="shared" si="8"/>
        <v>0</v>
      </c>
      <c r="AH29">
        <f t="shared" si="21"/>
        <v>0</v>
      </c>
      <c r="AI29">
        <f t="shared" si="9"/>
        <v>1</v>
      </c>
      <c r="AJ29">
        <f t="shared" si="22"/>
        <v>0</v>
      </c>
      <c r="AL29" s="19">
        <f t="shared" si="10"/>
        <v>0</v>
      </c>
      <c r="AM29" s="15">
        <f t="shared" si="11"/>
        <v>0</v>
      </c>
      <c r="AN29" s="15">
        <f t="shared" si="12"/>
        <v>0</v>
      </c>
      <c r="AO29">
        <f t="shared" si="29"/>
        <v>0</v>
      </c>
      <c r="AP29" s="15">
        <f t="shared" si="13"/>
        <v>0</v>
      </c>
      <c r="AQ29">
        <f t="shared" si="23"/>
        <v>0</v>
      </c>
      <c r="AR29" s="15">
        <f t="shared" si="14"/>
        <v>0</v>
      </c>
      <c r="AS29">
        <f t="shared" si="24"/>
        <v>0</v>
      </c>
      <c r="AT29" s="15">
        <f t="shared" si="15"/>
        <v>0</v>
      </c>
      <c r="AU29">
        <f t="shared" si="25"/>
        <v>0</v>
      </c>
      <c r="AV29" s="15">
        <f t="shared" si="16"/>
        <v>1</v>
      </c>
      <c r="AW29">
        <f t="shared" si="26"/>
        <v>0</v>
      </c>
    </row>
    <row r="30" spans="1:49" ht="15" customHeight="1">
      <c r="A30" s="95" t="s">
        <v>16</v>
      </c>
      <c r="B30" s="96">
        <v>1</v>
      </c>
      <c r="C30" s="97">
        <v>2010</v>
      </c>
      <c r="D30" s="95" t="s">
        <v>21</v>
      </c>
      <c r="E30" s="98">
        <v>4</v>
      </c>
      <c r="F30" s="98">
        <v>5</v>
      </c>
      <c r="G30" s="98">
        <v>5</v>
      </c>
      <c r="H30" s="98">
        <v>2</v>
      </c>
      <c r="I30" s="98">
        <v>3</v>
      </c>
      <c r="J30" s="99">
        <v>40</v>
      </c>
      <c r="K30" s="99">
        <v>37.5</v>
      </c>
      <c r="L30" s="99">
        <v>50</v>
      </c>
      <c r="M30" s="98">
        <v>23</v>
      </c>
      <c r="N30" s="98">
        <v>34</v>
      </c>
      <c r="O30" s="100">
        <v>14</v>
      </c>
      <c r="P30" s="98">
        <v>18</v>
      </c>
      <c r="Q30" s="99">
        <v>16.978260869565201</v>
      </c>
      <c r="R30" s="100">
        <v>14</v>
      </c>
      <c r="S30" s="101">
        <v>42277</v>
      </c>
      <c r="T30">
        <f t="shared" si="0"/>
        <v>0</v>
      </c>
      <c r="U30">
        <f t="shared" si="1"/>
        <v>0</v>
      </c>
      <c r="V30">
        <f t="shared" si="2"/>
        <v>0</v>
      </c>
      <c r="W30">
        <f t="shared" si="17"/>
        <v>0</v>
      </c>
      <c r="Y30" s="19">
        <f t="shared" si="3"/>
        <v>0</v>
      </c>
      <c r="Z30" s="19">
        <f t="shared" si="4"/>
        <v>0</v>
      </c>
      <c r="AA30" s="19">
        <f t="shared" si="5"/>
        <v>0</v>
      </c>
      <c r="AB30" s="19">
        <f t="shared" si="18"/>
        <v>0</v>
      </c>
      <c r="AC30">
        <f t="shared" si="6"/>
        <v>0</v>
      </c>
      <c r="AD30">
        <f t="shared" si="19"/>
        <v>0</v>
      </c>
      <c r="AE30">
        <f t="shared" si="7"/>
        <v>0</v>
      </c>
      <c r="AF30">
        <f t="shared" si="20"/>
        <v>0</v>
      </c>
      <c r="AG30">
        <f t="shared" si="8"/>
        <v>1</v>
      </c>
      <c r="AH30">
        <f t="shared" si="21"/>
        <v>0</v>
      </c>
      <c r="AI30">
        <f t="shared" si="9"/>
        <v>0</v>
      </c>
      <c r="AJ30">
        <f t="shared" si="22"/>
        <v>0</v>
      </c>
      <c r="AL30" s="19">
        <f t="shared" si="10"/>
        <v>0</v>
      </c>
      <c r="AM30" s="15">
        <f t="shared" si="11"/>
        <v>0</v>
      </c>
      <c r="AN30" s="15">
        <f t="shared" si="12"/>
        <v>0</v>
      </c>
      <c r="AO30">
        <f t="shared" si="29"/>
        <v>0</v>
      </c>
      <c r="AP30" s="15">
        <f t="shared" si="13"/>
        <v>0</v>
      </c>
      <c r="AQ30">
        <f t="shared" si="23"/>
        <v>0</v>
      </c>
      <c r="AR30" s="15">
        <f t="shared" si="14"/>
        <v>0</v>
      </c>
      <c r="AS30">
        <f t="shared" si="24"/>
        <v>0</v>
      </c>
      <c r="AT30" s="15">
        <f t="shared" si="15"/>
        <v>1</v>
      </c>
      <c r="AU30">
        <f t="shared" si="25"/>
        <v>0</v>
      </c>
      <c r="AV30" s="15">
        <f t="shared" si="16"/>
        <v>0</v>
      </c>
      <c r="AW30">
        <f t="shared" si="26"/>
        <v>0</v>
      </c>
    </row>
    <row r="31" spans="1:49" s="19" customFormat="1" ht="15" customHeight="1">
      <c r="A31" s="95" t="s">
        <v>16</v>
      </c>
      <c r="B31" s="96">
        <v>1</v>
      </c>
      <c r="C31" s="97">
        <v>2012</v>
      </c>
      <c r="D31" s="95" t="s">
        <v>19</v>
      </c>
      <c r="E31" s="98">
        <v>1</v>
      </c>
      <c r="F31" s="98">
        <v>2</v>
      </c>
      <c r="G31" s="98">
        <v>2</v>
      </c>
      <c r="H31" s="98">
        <v>1</v>
      </c>
      <c r="I31" s="98">
        <v>1</v>
      </c>
      <c r="J31" s="99">
        <v>50</v>
      </c>
      <c r="K31" s="99">
        <v>50</v>
      </c>
      <c r="L31" s="99">
        <v>50</v>
      </c>
      <c r="M31" s="98">
        <v>12</v>
      </c>
      <c r="N31" s="98">
        <v>12</v>
      </c>
      <c r="O31" s="100">
        <v>14</v>
      </c>
      <c r="P31" s="98">
        <v>10</v>
      </c>
      <c r="Q31" s="99">
        <v>10.478260869565201</v>
      </c>
      <c r="R31" s="100">
        <v>14</v>
      </c>
      <c r="S31" s="101">
        <v>42277</v>
      </c>
      <c r="T31">
        <f t="shared" si="0"/>
        <v>0</v>
      </c>
      <c r="U31" s="19">
        <f>IF(SELECT_YEAR=C31,1,0)</f>
        <v>0</v>
      </c>
      <c r="V31">
        <f t="shared" si="2"/>
        <v>0</v>
      </c>
      <c r="W31" s="19">
        <f t="shared" si="17"/>
        <v>0</v>
      </c>
      <c r="Y31" s="19">
        <f t="shared" si="3"/>
        <v>0</v>
      </c>
      <c r="Z31" s="19">
        <f t="shared" si="4"/>
        <v>0</v>
      </c>
      <c r="AA31" s="19">
        <f t="shared" si="5"/>
        <v>1</v>
      </c>
      <c r="AB31" s="19">
        <f t="shared" si="18"/>
        <v>0</v>
      </c>
      <c r="AC31">
        <f t="shared" si="6"/>
        <v>0</v>
      </c>
      <c r="AD31" s="19">
        <f t="shared" si="19"/>
        <v>0</v>
      </c>
      <c r="AE31">
        <f t="shared" si="7"/>
        <v>0</v>
      </c>
      <c r="AF31" s="19">
        <f t="shared" si="20"/>
        <v>0</v>
      </c>
      <c r="AG31">
        <f t="shared" si="8"/>
        <v>0</v>
      </c>
      <c r="AH31" s="19">
        <f t="shared" si="21"/>
        <v>0</v>
      </c>
      <c r="AI31">
        <f t="shared" si="9"/>
        <v>0</v>
      </c>
      <c r="AJ31" s="19">
        <f t="shared" si="22"/>
        <v>0</v>
      </c>
      <c r="AL31" s="19">
        <f t="shared" si="10"/>
        <v>0</v>
      </c>
      <c r="AM31" s="15">
        <f t="shared" si="11"/>
        <v>0</v>
      </c>
      <c r="AN31" s="15">
        <f t="shared" si="12"/>
        <v>1</v>
      </c>
      <c r="AO31" s="19">
        <f t="shared" si="29"/>
        <v>0</v>
      </c>
      <c r="AP31" s="15">
        <f t="shared" si="13"/>
        <v>0</v>
      </c>
      <c r="AQ31" s="19">
        <f t="shared" si="23"/>
        <v>0</v>
      </c>
      <c r="AR31" s="15">
        <f t="shared" si="14"/>
        <v>0</v>
      </c>
      <c r="AS31" s="19">
        <f t="shared" si="24"/>
        <v>0</v>
      </c>
      <c r="AT31" s="15">
        <f t="shared" si="15"/>
        <v>0</v>
      </c>
      <c r="AU31" s="19">
        <f t="shared" si="25"/>
        <v>0</v>
      </c>
      <c r="AV31" s="15">
        <f t="shared" si="16"/>
        <v>0</v>
      </c>
      <c r="AW31" s="19">
        <f t="shared" si="26"/>
        <v>0</v>
      </c>
    </row>
    <row r="32" spans="1:49" s="19" customFormat="1" ht="15" customHeight="1">
      <c r="A32" s="95" t="s">
        <v>16</v>
      </c>
      <c r="B32" s="96">
        <v>1</v>
      </c>
      <c r="C32" s="97">
        <v>2010</v>
      </c>
      <c r="D32" s="95" t="s">
        <v>17</v>
      </c>
      <c r="E32" s="98">
        <v>2</v>
      </c>
      <c r="F32" s="98">
        <v>8</v>
      </c>
      <c r="G32" s="98">
        <v>1</v>
      </c>
      <c r="H32" s="98">
        <v>0</v>
      </c>
      <c r="I32" s="98">
        <v>1</v>
      </c>
      <c r="J32" s="99">
        <v>0</v>
      </c>
      <c r="K32" s="99">
        <v>33.3333333333333</v>
      </c>
      <c r="L32" s="99">
        <v>50</v>
      </c>
      <c r="M32" s="98">
        <v>14</v>
      </c>
      <c r="N32" s="98">
        <v>19</v>
      </c>
      <c r="O32" s="100">
        <v>14</v>
      </c>
      <c r="P32" s="98">
        <v>13</v>
      </c>
      <c r="Q32" s="99">
        <v>8.5777777777777793</v>
      </c>
      <c r="R32" s="100">
        <v>14</v>
      </c>
      <c r="S32" s="101">
        <v>42277</v>
      </c>
      <c r="T32">
        <f t="shared" si="0"/>
        <v>0</v>
      </c>
      <c r="U32" s="19">
        <f t="shared" si="1"/>
        <v>0</v>
      </c>
      <c r="V32">
        <f t="shared" si="2"/>
        <v>0</v>
      </c>
      <c r="W32" s="19">
        <f t="shared" si="17"/>
        <v>0</v>
      </c>
      <c r="Y32" s="19">
        <f t="shared" si="3"/>
        <v>0</v>
      </c>
      <c r="Z32" s="19">
        <f t="shared" si="4"/>
        <v>0</v>
      </c>
      <c r="AA32" s="19">
        <f t="shared" si="5"/>
        <v>0</v>
      </c>
      <c r="AB32" s="19">
        <f t="shared" si="18"/>
        <v>0</v>
      </c>
      <c r="AC32">
        <f t="shared" si="6"/>
        <v>1</v>
      </c>
      <c r="AD32" s="19">
        <f t="shared" si="19"/>
        <v>0</v>
      </c>
      <c r="AE32">
        <f t="shared" si="7"/>
        <v>0</v>
      </c>
      <c r="AF32" s="19">
        <f t="shared" si="20"/>
        <v>0</v>
      </c>
      <c r="AG32">
        <f t="shared" si="8"/>
        <v>0</v>
      </c>
      <c r="AH32" s="19">
        <f t="shared" si="21"/>
        <v>0</v>
      </c>
      <c r="AI32">
        <f t="shared" si="9"/>
        <v>0</v>
      </c>
      <c r="AJ32" s="19">
        <f t="shared" si="22"/>
        <v>0</v>
      </c>
      <c r="AL32" s="19">
        <f t="shared" si="10"/>
        <v>0</v>
      </c>
      <c r="AM32" s="15">
        <f t="shared" si="11"/>
        <v>0</v>
      </c>
      <c r="AN32" s="15">
        <f t="shared" si="12"/>
        <v>0</v>
      </c>
      <c r="AO32" s="19">
        <f t="shared" si="29"/>
        <v>0</v>
      </c>
      <c r="AP32" s="15">
        <f t="shared" si="13"/>
        <v>1</v>
      </c>
      <c r="AQ32" s="19">
        <f t="shared" si="23"/>
        <v>0</v>
      </c>
      <c r="AR32" s="15">
        <f t="shared" si="14"/>
        <v>0</v>
      </c>
      <c r="AS32" s="19">
        <f t="shared" si="24"/>
        <v>0</v>
      </c>
      <c r="AT32" s="15">
        <f t="shared" si="15"/>
        <v>0</v>
      </c>
      <c r="AU32" s="19">
        <f t="shared" si="25"/>
        <v>0</v>
      </c>
      <c r="AV32" s="15">
        <f t="shared" si="16"/>
        <v>0</v>
      </c>
      <c r="AW32" s="19">
        <f t="shared" si="26"/>
        <v>0</v>
      </c>
    </row>
    <row r="33" spans="1:49" s="19" customFormat="1" ht="15" customHeight="1">
      <c r="A33" s="95" t="s">
        <v>16</v>
      </c>
      <c r="B33" s="96">
        <v>1</v>
      </c>
      <c r="C33" s="97">
        <v>2010</v>
      </c>
      <c r="D33" s="95" t="s">
        <v>20</v>
      </c>
      <c r="E33" s="98">
        <v>3</v>
      </c>
      <c r="F33" s="98">
        <v>10</v>
      </c>
      <c r="G33" s="98">
        <v>5</v>
      </c>
      <c r="H33" s="98">
        <v>2</v>
      </c>
      <c r="I33" s="98">
        <v>3</v>
      </c>
      <c r="J33" s="99">
        <v>40</v>
      </c>
      <c r="K33" s="99">
        <v>36.363636363636402</v>
      </c>
      <c r="L33" s="99">
        <v>50</v>
      </c>
      <c r="M33" s="98">
        <v>23</v>
      </c>
      <c r="N33" s="98">
        <v>29</v>
      </c>
      <c r="O33" s="100">
        <v>14</v>
      </c>
      <c r="P33" s="98">
        <v>18</v>
      </c>
      <c r="Q33" s="99">
        <v>14.197802197802201</v>
      </c>
      <c r="R33" s="100">
        <v>14</v>
      </c>
      <c r="S33" s="101">
        <v>42277</v>
      </c>
      <c r="T33">
        <f t="shared" si="0"/>
        <v>0</v>
      </c>
      <c r="U33" s="19">
        <f t="shared" si="1"/>
        <v>0</v>
      </c>
      <c r="V33">
        <f t="shared" si="2"/>
        <v>0</v>
      </c>
      <c r="W33" s="19">
        <f t="shared" si="17"/>
        <v>0</v>
      </c>
      <c r="Y33" s="19">
        <f t="shared" si="3"/>
        <v>0</v>
      </c>
      <c r="Z33" s="19">
        <f t="shared" si="4"/>
        <v>0</v>
      </c>
      <c r="AA33" s="19">
        <f t="shared" si="5"/>
        <v>0</v>
      </c>
      <c r="AB33" s="19">
        <f t="shared" si="18"/>
        <v>0</v>
      </c>
      <c r="AC33">
        <f t="shared" si="6"/>
        <v>0</v>
      </c>
      <c r="AD33" s="19">
        <f t="shared" si="19"/>
        <v>0</v>
      </c>
      <c r="AE33">
        <f t="shared" si="7"/>
        <v>1</v>
      </c>
      <c r="AF33" s="19">
        <f t="shared" si="20"/>
        <v>0</v>
      </c>
      <c r="AG33">
        <f t="shared" si="8"/>
        <v>0</v>
      </c>
      <c r="AH33" s="19">
        <f t="shared" si="21"/>
        <v>0</v>
      </c>
      <c r="AI33">
        <f t="shared" si="9"/>
        <v>0</v>
      </c>
      <c r="AJ33" s="19">
        <f t="shared" si="22"/>
        <v>0</v>
      </c>
      <c r="AL33" s="19">
        <f t="shared" si="10"/>
        <v>0</v>
      </c>
      <c r="AM33" s="15">
        <f t="shared" si="11"/>
        <v>0</v>
      </c>
      <c r="AN33" s="15">
        <f t="shared" si="12"/>
        <v>0</v>
      </c>
      <c r="AO33" s="19">
        <f t="shared" si="29"/>
        <v>0</v>
      </c>
      <c r="AP33" s="15">
        <f t="shared" si="13"/>
        <v>0</v>
      </c>
      <c r="AQ33" s="19">
        <f t="shared" si="23"/>
        <v>0</v>
      </c>
      <c r="AR33" s="15">
        <f t="shared" si="14"/>
        <v>1</v>
      </c>
      <c r="AS33" s="19">
        <f t="shared" si="24"/>
        <v>0</v>
      </c>
      <c r="AT33" s="15">
        <f t="shared" si="15"/>
        <v>0</v>
      </c>
      <c r="AU33" s="19">
        <f t="shared" si="25"/>
        <v>0</v>
      </c>
      <c r="AV33" s="15">
        <f t="shared" si="16"/>
        <v>0</v>
      </c>
      <c r="AW33" s="19">
        <f t="shared" si="26"/>
        <v>0</v>
      </c>
    </row>
    <row r="34" spans="1:49" s="19" customFormat="1" ht="15" customHeight="1">
      <c r="A34" s="95" t="s">
        <v>16</v>
      </c>
      <c r="B34" s="96">
        <v>1</v>
      </c>
      <c r="C34" s="97">
        <v>2009</v>
      </c>
      <c r="D34" s="95" t="s">
        <v>18</v>
      </c>
      <c r="E34" s="98">
        <v>5</v>
      </c>
      <c r="F34" s="98">
        <v>9</v>
      </c>
      <c r="G34" s="98">
        <v>3</v>
      </c>
      <c r="H34" s="98">
        <v>0</v>
      </c>
      <c r="I34" s="98">
        <v>3</v>
      </c>
      <c r="J34" s="94"/>
      <c r="K34" s="99">
        <v>0</v>
      </c>
      <c r="L34" s="99">
        <v>50</v>
      </c>
      <c r="M34" s="94"/>
      <c r="N34" s="98">
        <v>12</v>
      </c>
      <c r="O34" s="100">
        <v>14</v>
      </c>
      <c r="P34" s="94"/>
      <c r="Q34" s="99">
        <v>6.0572224876572696</v>
      </c>
      <c r="R34" s="100">
        <v>14</v>
      </c>
      <c r="S34" s="101">
        <v>42277</v>
      </c>
      <c r="T34">
        <f t="shared" si="0"/>
        <v>0</v>
      </c>
      <c r="U34" s="19">
        <f t="shared" si="1"/>
        <v>0</v>
      </c>
      <c r="V34">
        <f t="shared" si="2"/>
        <v>1</v>
      </c>
      <c r="W34" s="19">
        <f t="shared" si="17"/>
        <v>0</v>
      </c>
      <c r="Y34" s="19">
        <f t="shared" si="3"/>
        <v>0</v>
      </c>
      <c r="Z34" s="19">
        <f t="shared" si="4"/>
        <v>0</v>
      </c>
      <c r="AA34" s="19">
        <f t="shared" si="5"/>
        <v>0</v>
      </c>
      <c r="AB34" s="19">
        <f t="shared" si="18"/>
        <v>0</v>
      </c>
      <c r="AC34">
        <f t="shared" si="6"/>
        <v>0</v>
      </c>
      <c r="AD34" s="19">
        <f t="shared" si="19"/>
        <v>0</v>
      </c>
      <c r="AE34">
        <f t="shared" si="7"/>
        <v>0</v>
      </c>
      <c r="AF34" s="19">
        <f t="shared" si="20"/>
        <v>0</v>
      </c>
      <c r="AG34">
        <f t="shared" si="8"/>
        <v>0</v>
      </c>
      <c r="AH34" s="19">
        <f t="shared" si="21"/>
        <v>0</v>
      </c>
      <c r="AI34">
        <f t="shared" si="9"/>
        <v>1</v>
      </c>
      <c r="AJ34" s="19">
        <f>Y34*Z34*AI34</f>
        <v>0</v>
      </c>
      <c r="AL34" s="19">
        <f t="shared" si="10"/>
        <v>0</v>
      </c>
      <c r="AM34" s="15">
        <f t="shared" si="11"/>
        <v>0</v>
      </c>
      <c r="AN34" s="15">
        <f t="shared" si="12"/>
        <v>0</v>
      </c>
      <c r="AO34" s="19">
        <f t="shared" si="29"/>
        <v>0</v>
      </c>
      <c r="AP34" s="15">
        <f t="shared" si="13"/>
        <v>0</v>
      </c>
      <c r="AQ34" s="19">
        <f t="shared" si="23"/>
        <v>0</v>
      </c>
      <c r="AR34" s="15">
        <f t="shared" si="14"/>
        <v>0</v>
      </c>
      <c r="AS34" s="19">
        <f t="shared" si="24"/>
        <v>0</v>
      </c>
      <c r="AT34" s="15">
        <f t="shared" si="15"/>
        <v>0</v>
      </c>
      <c r="AU34" s="19">
        <f t="shared" si="25"/>
        <v>0</v>
      </c>
      <c r="AV34" s="15">
        <f t="shared" si="16"/>
        <v>1</v>
      </c>
      <c r="AW34" s="19">
        <f>AL34*AM34*AV34</f>
        <v>0</v>
      </c>
    </row>
    <row r="35" spans="1:49" ht="15" customHeight="1">
      <c r="A35" s="95" t="s">
        <v>16</v>
      </c>
      <c r="B35" s="96">
        <v>1</v>
      </c>
      <c r="C35" s="97">
        <v>2009</v>
      </c>
      <c r="D35" s="95" t="s">
        <v>21</v>
      </c>
      <c r="E35" s="98">
        <v>4</v>
      </c>
      <c r="F35" s="98">
        <v>3</v>
      </c>
      <c r="G35" s="98">
        <v>1</v>
      </c>
      <c r="H35" s="98">
        <v>0</v>
      </c>
      <c r="I35" s="98">
        <v>1</v>
      </c>
      <c r="J35" s="99">
        <v>0</v>
      </c>
      <c r="K35" s="99">
        <v>0</v>
      </c>
      <c r="L35" s="99">
        <v>50</v>
      </c>
      <c r="M35" s="98">
        <v>10</v>
      </c>
      <c r="N35" s="98">
        <v>12</v>
      </c>
      <c r="O35" s="100">
        <v>14</v>
      </c>
      <c r="P35" s="98">
        <v>9</v>
      </c>
      <c r="Q35" s="99">
        <v>8.1739130434782599</v>
      </c>
      <c r="R35" s="100">
        <v>14</v>
      </c>
      <c r="S35" s="101">
        <v>42277</v>
      </c>
      <c r="T35">
        <f t="shared" si="0"/>
        <v>0</v>
      </c>
      <c r="U35">
        <f t="shared" si="1"/>
        <v>0</v>
      </c>
      <c r="V35">
        <f t="shared" si="2"/>
        <v>0</v>
      </c>
      <c r="W35">
        <f t="shared" si="17"/>
        <v>0</v>
      </c>
      <c r="Y35" s="19">
        <f t="shared" si="3"/>
        <v>0</v>
      </c>
      <c r="Z35" s="19">
        <f t="shared" si="4"/>
        <v>0</v>
      </c>
      <c r="AA35" s="19">
        <f t="shared" si="5"/>
        <v>0</v>
      </c>
      <c r="AB35" s="19">
        <f t="shared" si="18"/>
        <v>0</v>
      </c>
      <c r="AC35">
        <f t="shared" si="6"/>
        <v>0</v>
      </c>
      <c r="AD35">
        <f t="shared" si="19"/>
        <v>0</v>
      </c>
      <c r="AE35">
        <f t="shared" si="7"/>
        <v>0</v>
      </c>
      <c r="AF35">
        <f t="shared" si="20"/>
        <v>0</v>
      </c>
      <c r="AG35">
        <f t="shared" si="8"/>
        <v>1</v>
      </c>
      <c r="AH35">
        <f t="shared" si="21"/>
        <v>0</v>
      </c>
      <c r="AI35">
        <f t="shared" si="9"/>
        <v>0</v>
      </c>
      <c r="AJ35">
        <f t="shared" si="22"/>
        <v>0</v>
      </c>
      <c r="AL35" s="19">
        <f t="shared" si="10"/>
        <v>0</v>
      </c>
      <c r="AM35" s="15">
        <f t="shared" si="11"/>
        <v>0</v>
      </c>
      <c r="AN35" s="15">
        <f t="shared" si="12"/>
        <v>0</v>
      </c>
      <c r="AO35">
        <f t="shared" si="29"/>
        <v>0</v>
      </c>
      <c r="AP35" s="15">
        <f t="shared" si="13"/>
        <v>0</v>
      </c>
      <c r="AQ35">
        <f t="shared" si="23"/>
        <v>0</v>
      </c>
      <c r="AR35" s="15">
        <f t="shared" si="14"/>
        <v>0</v>
      </c>
      <c r="AS35">
        <f t="shared" si="24"/>
        <v>0</v>
      </c>
      <c r="AT35" s="15">
        <f t="shared" si="15"/>
        <v>1</v>
      </c>
      <c r="AU35">
        <f t="shared" si="25"/>
        <v>0</v>
      </c>
      <c r="AV35" s="15">
        <f t="shared" si="16"/>
        <v>0</v>
      </c>
      <c r="AW35">
        <f t="shared" ref="AW35:AW98" si="30">AL35*AM35*AV35</f>
        <v>0</v>
      </c>
    </row>
    <row r="36" spans="1:49" ht="15" customHeight="1">
      <c r="A36" s="95" t="s">
        <v>16</v>
      </c>
      <c r="B36" s="96">
        <v>1</v>
      </c>
      <c r="C36" s="97">
        <v>2009</v>
      </c>
      <c r="D36" s="95" t="s">
        <v>20</v>
      </c>
      <c r="E36" s="98">
        <v>3</v>
      </c>
      <c r="F36" s="98">
        <v>2</v>
      </c>
      <c r="G36" s="98">
        <v>2</v>
      </c>
      <c r="H36" s="98">
        <v>0</v>
      </c>
      <c r="I36" s="98">
        <v>2</v>
      </c>
      <c r="J36" s="99">
        <v>0</v>
      </c>
      <c r="K36" s="99">
        <v>0</v>
      </c>
      <c r="L36" s="99">
        <v>50</v>
      </c>
      <c r="M36" s="98">
        <v>9</v>
      </c>
      <c r="N36" s="98">
        <v>9</v>
      </c>
      <c r="O36" s="100">
        <v>14</v>
      </c>
      <c r="P36" s="98">
        <v>7</v>
      </c>
      <c r="Q36" s="99">
        <v>5.7912087912087902</v>
      </c>
      <c r="R36" s="100">
        <v>14</v>
      </c>
      <c r="S36" s="101">
        <v>42277</v>
      </c>
      <c r="T36">
        <f t="shared" si="0"/>
        <v>0</v>
      </c>
      <c r="U36">
        <f t="shared" si="1"/>
        <v>0</v>
      </c>
      <c r="V36">
        <f t="shared" si="2"/>
        <v>0</v>
      </c>
      <c r="W36">
        <f t="shared" si="17"/>
        <v>0</v>
      </c>
      <c r="Y36" s="19">
        <f t="shared" si="3"/>
        <v>0</v>
      </c>
      <c r="Z36" s="19">
        <f t="shared" si="4"/>
        <v>0</v>
      </c>
      <c r="AA36" s="19">
        <f t="shared" si="5"/>
        <v>0</v>
      </c>
      <c r="AB36" s="19">
        <f t="shared" si="18"/>
        <v>0</v>
      </c>
      <c r="AC36">
        <f t="shared" si="6"/>
        <v>0</v>
      </c>
      <c r="AD36">
        <f t="shared" si="19"/>
        <v>0</v>
      </c>
      <c r="AE36">
        <f t="shared" si="7"/>
        <v>1</v>
      </c>
      <c r="AF36">
        <f t="shared" si="20"/>
        <v>0</v>
      </c>
      <c r="AG36">
        <f t="shared" si="8"/>
        <v>0</v>
      </c>
      <c r="AH36">
        <f t="shared" si="21"/>
        <v>0</v>
      </c>
      <c r="AI36">
        <f t="shared" si="9"/>
        <v>0</v>
      </c>
      <c r="AJ36">
        <f t="shared" si="22"/>
        <v>0</v>
      </c>
      <c r="AL36" s="19">
        <f t="shared" si="10"/>
        <v>0</v>
      </c>
      <c r="AM36" s="15">
        <f t="shared" si="11"/>
        <v>0</v>
      </c>
      <c r="AN36" s="15">
        <f t="shared" si="12"/>
        <v>0</v>
      </c>
      <c r="AO36">
        <f t="shared" si="29"/>
        <v>0</v>
      </c>
      <c r="AP36" s="15">
        <f t="shared" si="13"/>
        <v>0</v>
      </c>
      <c r="AQ36">
        <f t="shared" si="23"/>
        <v>0</v>
      </c>
      <c r="AR36" s="15">
        <f t="shared" si="14"/>
        <v>1</v>
      </c>
      <c r="AS36">
        <f t="shared" si="24"/>
        <v>0</v>
      </c>
      <c r="AT36" s="15">
        <f t="shared" si="15"/>
        <v>0</v>
      </c>
      <c r="AU36">
        <f t="shared" si="25"/>
        <v>0</v>
      </c>
      <c r="AV36" s="15">
        <f t="shared" si="16"/>
        <v>0</v>
      </c>
      <c r="AW36">
        <f t="shared" si="30"/>
        <v>0</v>
      </c>
    </row>
    <row r="37" spans="1:49" ht="15" customHeight="1">
      <c r="A37" s="95" t="s">
        <v>16</v>
      </c>
      <c r="B37" s="96">
        <v>1</v>
      </c>
      <c r="C37" s="97">
        <v>2009</v>
      </c>
      <c r="D37" s="95" t="s">
        <v>17</v>
      </c>
      <c r="E37" s="98">
        <v>2</v>
      </c>
      <c r="F37" s="98">
        <v>2</v>
      </c>
      <c r="G37" s="98">
        <v>0</v>
      </c>
      <c r="H37" s="94"/>
      <c r="I37" s="94"/>
      <c r="J37" s="94"/>
      <c r="K37" s="94"/>
      <c r="L37" s="99">
        <v>50</v>
      </c>
      <c r="M37" s="98">
        <v>7</v>
      </c>
      <c r="N37" s="98">
        <v>7</v>
      </c>
      <c r="O37" s="100">
        <v>14</v>
      </c>
      <c r="P37" s="98">
        <v>7</v>
      </c>
      <c r="Q37" s="99">
        <v>6.6333333333333302</v>
      </c>
      <c r="R37" s="100">
        <v>14</v>
      </c>
      <c r="S37" s="101">
        <v>42277</v>
      </c>
      <c r="T37">
        <f t="shared" si="0"/>
        <v>0</v>
      </c>
      <c r="U37">
        <f t="shared" si="1"/>
        <v>0</v>
      </c>
      <c r="V37">
        <f t="shared" si="2"/>
        <v>0</v>
      </c>
      <c r="W37">
        <f t="shared" si="17"/>
        <v>0</v>
      </c>
      <c r="Y37" s="19">
        <f t="shared" si="3"/>
        <v>0</v>
      </c>
      <c r="Z37" s="19">
        <f t="shared" si="4"/>
        <v>0</v>
      </c>
      <c r="AA37" s="19">
        <f t="shared" si="5"/>
        <v>0</v>
      </c>
      <c r="AB37" s="19">
        <f t="shared" si="18"/>
        <v>0</v>
      </c>
      <c r="AC37">
        <f t="shared" si="6"/>
        <v>1</v>
      </c>
      <c r="AD37">
        <f t="shared" si="19"/>
        <v>0</v>
      </c>
      <c r="AE37">
        <f t="shared" si="7"/>
        <v>0</v>
      </c>
      <c r="AF37">
        <f t="shared" si="20"/>
        <v>0</v>
      </c>
      <c r="AG37">
        <f t="shared" si="8"/>
        <v>0</v>
      </c>
      <c r="AH37">
        <f t="shared" si="21"/>
        <v>0</v>
      </c>
      <c r="AI37">
        <f t="shared" si="9"/>
        <v>0</v>
      </c>
      <c r="AJ37">
        <f t="shared" si="22"/>
        <v>0</v>
      </c>
      <c r="AL37" s="19">
        <f t="shared" si="10"/>
        <v>0</v>
      </c>
      <c r="AM37" s="15">
        <f t="shared" si="11"/>
        <v>0</v>
      </c>
      <c r="AN37" s="15">
        <f t="shared" si="12"/>
        <v>0</v>
      </c>
      <c r="AO37">
        <f t="shared" si="29"/>
        <v>0</v>
      </c>
      <c r="AP37" s="15">
        <f t="shared" si="13"/>
        <v>1</v>
      </c>
      <c r="AQ37">
        <f t="shared" si="23"/>
        <v>0</v>
      </c>
      <c r="AR37" s="15">
        <f t="shared" si="14"/>
        <v>0</v>
      </c>
      <c r="AS37">
        <f t="shared" si="24"/>
        <v>0</v>
      </c>
      <c r="AT37" s="15">
        <f t="shared" si="15"/>
        <v>0</v>
      </c>
      <c r="AU37">
        <f t="shared" si="25"/>
        <v>0</v>
      </c>
      <c r="AV37" s="15">
        <f t="shared" si="16"/>
        <v>0</v>
      </c>
      <c r="AW37">
        <f t="shared" si="30"/>
        <v>0</v>
      </c>
    </row>
    <row r="38" spans="1:49" ht="15" customHeight="1">
      <c r="A38" s="95" t="s">
        <v>16</v>
      </c>
      <c r="B38" s="96">
        <v>1</v>
      </c>
      <c r="C38" s="97">
        <v>2009</v>
      </c>
      <c r="D38" s="95" t="s">
        <v>19</v>
      </c>
      <c r="E38" s="98">
        <v>1</v>
      </c>
      <c r="F38" s="98">
        <v>2</v>
      </c>
      <c r="G38" s="98">
        <v>0</v>
      </c>
      <c r="H38" s="94"/>
      <c r="I38" s="94"/>
      <c r="J38" s="94"/>
      <c r="K38" s="94"/>
      <c r="L38" s="99">
        <v>50</v>
      </c>
      <c r="M38" s="98">
        <v>5</v>
      </c>
      <c r="N38" s="98">
        <v>5</v>
      </c>
      <c r="O38" s="100">
        <v>14</v>
      </c>
      <c r="P38" s="98">
        <v>5</v>
      </c>
      <c r="Q38" s="99">
        <v>3.6304347826086998</v>
      </c>
      <c r="R38" s="100">
        <v>14</v>
      </c>
      <c r="S38" s="101">
        <v>42277</v>
      </c>
      <c r="T38">
        <f t="shared" si="0"/>
        <v>0</v>
      </c>
      <c r="U38">
        <f t="shared" si="1"/>
        <v>0</v>
      </c>
      <c r="V38">
        <f t="shared" si="2"/>
        <v>0</v>
      </c>
      <c r="W38">
        <f t="shared" si="17"/>
        <v>0</v>
      </c>
      <c r="Y38" s="19">
        <f t="shared" si="3"/>
        <v>0</v>
      </c>
      <c r="Z38" s="19">
        <f t="shared" si="4"/>
        <v>0</v>
      </c>
      <c r="AA38" s="19">
        <f t="shared" si="5"/>
        <v>1</v>
      </c>
      <c r="AB38" s="19">
        <f t="shared" si="18"/>
        <v>0</v>
      </c>
      <c r="AC38">
        <f t="shared" si="6"/>
        <v>0</v>
      </c>
      <c r="AD38">
        <f t="shared" si="19"/>
        <v>0</v>
      </c>
      <c r="AE38">
        <f t="shared" si="7"/>
        <v>0</v>
      </c>
      <c r="AF38">
        <f t="shared" si="20"/>
        <v>0</v>
      </c>
      <c r="AG38">
        <f t="shared" si="8"/>
        <v>0</v>
      </c>
      <c r="AH38">
        <f t="shared" si="21"/>
        <v>0</v>
      </c>
      <c r="AI38">
        <f t="shared" si="9"/>
        <v>0</v>
      </c>
      <c r="AJ38">
        <f t="shared" si="22"/>
        <v>0</v>
      </c>
      <c r="AL38" s="19">
        <f t="shared" si="10"/>
        <v>0</v>
      </c>
      <c r="AM38" s="15">
        <f t="shared" si="11"/>
        <v>0</v>
      </c>
      <c r="AN38" s="15">
        <f t="shared" si="12"/>
        <v>1</v>
      </c>
      <c r="AO38">
        <f t="shared" si="29"/>
        <v>0</v>
      </c>
      <c r="AP38" s="15">
        <f t="shared" si="13"/>
        <v>0</v>
      </c>
      <c r="AQ38">
        <f t="shared" si="23"/>
        <v>0</v>
      </c>
      <c r="AR38" s="15">
        <f t="shared" si="14"/>
        <v>0</v>
      </c>
      <c r="AS38">
        <f t="shared" si="24"/>
        <v>0</v>
      </c>
      <c r="AT38" s="15">
        <f t="shared" si="15"/>
        <v>0</v>
      </c>
      <c r="AU38">
        <f t="shared" si="25"/>
        <v>0</v>
      </c>
      <c r="AV38" s="15">
        <f t="shared" si="16"/>
        <v>0</v>
      </c>
      <c r="AW38">
        <f t="shared" si="30"/>
        <v>0</v>
      </c>
    </row>
    <row r="39" spans="1:49" ht="15" customHeight="1">
      <c r="A39" s="95" t="s">
        <v>16</v>
      </c>
      <c r="B39" s="96">
        <v>1</v>
      </c>
      <c r="C39" s="97">
        <v>2008</v>
      </c>
      <c r="D39" s="95" t="s">
        <v>18</v>
      </c>
      <c r="E39" s="98">
        <v>5</v>
      </c>
      <c r="F39" s="98">
        <v>4</v>
      </c>
      <c r="G39" s="98">
        <v>1</v>
      </c>
      <c r="H39" s="98">
        <v>0</v>
      </c>
      <c r="I39" s="98">
        <v>1</v>
      </c>
      <c r="J39" s="94"/>
      <c r="K39" s="99">
        <v>0</v>
      </c>
      <c r="L39" s="99">
        <v>50</v>
      </c>
      <c r="M39" s="94"/>
      <c r="N39" s="98">
        <v>4</v>
      </c>
      <c r="O39" s="100">
        <v>14</v>
      </c>
      <c r="P39" s="94"/>
      <c r="Q39" s="99">
        <v>1.9673913043478299</v>
      </c>
      <c r="R39" s="100">
        <v>14</v>
      </c>
      <c r="S39" s="101">
        <v>42277</v>
      </c>
      <c r="T39">
        <f t="shared" si="0"/>
        <v>0</v>
      </c>
      <c r="U39">
        <f t="shared" si="1"/>
        <v>0</v>
      </c>
      <c r="V39">
        <f t="shared" si="2"/>
        <v>1</v>
      </c>
      <c r="W39">
        <f t="shared" si="17"/>
        <v>0</v>
      </c>
      <c r="Y39" s="19">
        <f t="shared" si="3"/>
        <v>0</v>
      </c>
      <c r="Z39" s="19">
        <f t="shared" si="4"/>
        <v>0</v>
      </c>
      <c r="AA39" s="19">
        <f t="shared" si="5"/>
        <v>0</v>
      </c>
      <c r="AB39" s="19">
        <f t="shared" si="18"/>
        <v>0</v>
      </c>
      <c r="AC39">
        <f t="shared" si="6"/>
        <v>0</v>
      </c>
      <c r="AD39">
        <f t="shared" si="19"/>
        <v>0</v>
      </c>
      <c r="AE39">
        <f t="shared" si="7"/>
        <v>0</v>
      </c>
      <c r="AF39">
        <f t="shared" si="20"/>
        <v>0</v>
      </c>
      <c r="AG39">
        <f t="shared" si="8"/>
        <v>0</v>
      </c>
      <c r="AH39">
        <f t="shared" si="21"/>
        <v>0</v>
      </c>
      <c r="AI39">
        <f t="shared" si="9"/>
        <v>1</v>
      </c>
      <c r="AJ39">
        <f t="shared" si="22"/>
        <v>0</v>
      </c>
      <c r="AL39" s="19">
        <f t="shared" si="10"/>
        <v>0</v>
      </c>
      <c r="AM39" s="15">
        <f t="shared" si="11"/>
        <v>0</v>
      </c>
      <c r="AN39" s="15">
        <f t="shared" si="12"/>
        <v>0</v>
      </c>
      <c r="AO39">
        <f t="shared" si="29"/>
        <v>0</v>
      </c>
      <c r="AP39" s="15">
        <f t="shared" si="13"/>
        <v>0</v>
      </c>
      <c r="AQ39">
        <f t="shared" si="23"/>
        <v>0</v>
      </c>
      <c r="AR39" s="15">
        <f t="shared" si="14"/>
        <v>0</v>
      </c>
      <c r="AS39">
        <f t="shared" si="24"/>
        <v>0</v>
      </c>
      <c r="AT39" s="15">
        <f t="shared" si="15"/>
        <v>0</v>
      </c>
      <c r="AU39">
        <f t="shared" si="25"/>
        <v>0</v>
      </c>
      <c r="AV39" s="15">
        <f t="shared" si="16"/>
        <v>1</v>
      </c>
      <c r="AW39">
        <f t="shared" si="30"/>
        <v>0</v>
      </c>
    </row>
    <row r="40" spans="1:49" ht="15" customHeight="1">
      <c r="A40" s="95" t="s">
        <v>16</v>
      </c>
      <c r="B40" s="96">
        <v>1</v>
      </c>
      <c r="C40" s="97">
        <v>2008</v>
      </c>
      <c r="D40" s="95" t="s">
        <v>21</v>
      </c>
      <c r="E40" s="98">
        <v>4</v>
      </c>
      <c r="F40" s="98">
        <v>2</v>
      </c>
      <c r="G40" s="98">
        <v>1</v>
      </c>
      <c r="H40" s="98">
        <v>0</v>
      </c>
      <c r="I40" s="98">
        <v>1</v>
      </c>
      <c r="J40" s="99">
        <v>0</v>
      </c>
      <c r="K40" s="99">
        <v>0</v>
      </c>
      <c r="L40" s="99">
        <v>50</v>
      </c>
      <c r="M40" s="98">
        <v>4</v>
      </c>
      <c r="N40" s="98">
        <v>4</v>
      </c>
      <c r="O40" s="100">
        <v>14</v>
      </c>
      <c r="P40" s="98">
        <v>3</v>
      </c>
      <c r="Q40" s="99">
        <v>1.9347826086956501</v>
      </c>
      <c r="R40" s="100">
        <v>14</v>
      </c>
      <c r="S40" s="101">
        <v>42277</v>
      </c>
      <c r="T40">
        <f t="shared" si="0"/>
        <v>0</v>
      </c>
      <c r="U40">
        <f t="shared" si="1"/>
        <v>0</v>
      </c>
      <c r="V40">
        <f t="shared" si="2"/>
        <v>0</v>
      </c>
      <c r="W40">
        <f t="shared" si="17"/>
        <v>0</v>
      </c>
      <c r="Y40" s="19">
        <f t="shared" si="3"/>
        <v>0</v>
      </c>
      <c r="Z40" s="19">
        <f t="shared" si="4"/>
        <v>0</v>
      </c>
      <c r="AA40" s="19">
        <f t="shared" si="5"/>
        <v>0</v>
      </c>
      <c r="AB40" s="19">
        <f t="shared" si="18"/>
        <v>0</v>
      </c>
      <c r="AC40">
        <f t="shared" si="6"/>
        <v>0</v>
      </c>
      <c r="AD40">
        <f t="shared" si="19"/>
        <v>0</v>
      </c>
      <c r="AE40">
        <f t="shared" si="7"/>
        <v>0</v>
      </c>
      <c r="AF40">
        <f t="shared" si="20"/>
        <v>0</v>
      </c>
      <c r="AG40">
        <f t="shared" si="8"/>
        <v>1</v>
      </c>
      <c r="AH40">
        <f t="shared" si="21"/>
        <v>0</v>
      </c>
      <c r="AI40">
        <f t="shared" si="9"/>
        <v>0</v>
      </c>
      <c r="AJ40">
        <f t="shared" si="22"/>
        <v>0</v>
      </c>
      <c r="AL40" s="19">
        <f t="shared" si="10"/>
        <v>0</v>
      </c>
      <c r="AM40" s="15">
        <f t="shared" si="11"/>
        <v>0</v>
      </c>
      <c r="AN40" s="15">
        <f t="shared" si="12"/>
        <v>0</v>
      </c>
      <c r="AO40">
        <f t="shared" si="29"/>
        <v>0</v>
      </c>
      <c r="AP40" s="15">
        <f t="shared" si="13"/>
        <v>0</v>
      </c>
      <c r="AQ40">
        <f t="shared" si="23"/>
        <v>0</v>
      </c>
      <c r="AR40" s="15">
        <f t="shared" si="14"/>
        <v>0</v>
      </c>
      <c r="AS40">
        <f t="shared" si="24"/>
        <v>0</v>
      </c>
      <c r="AT40" s="15">
        <f t="shared" si="15"/>
        <v>1</v>
      </c>
      <c r="AU40">
        <f t="shared" si="25"/>
        <v>0</v>
      </c>
      <c r="AV40" s="15">
        <f t="shared" si="16"/>
        <v>0</v>
      </c>
      <c r="AW40">
        <f t="shared" si="30"/>
        <v>0</v>
      </c>
    </row>
    <row r="41" spans="1:49" ht="15" customHeight="1">
      <c r="A41" s="95" t="s">
        <v>16</v>
      </c>
      <c r="B41" s="96">
        <v>1</v>
      </c>
      <c r="C41" s="97">
        <v>2012</v>
      </c>
      <c r="D41" s="95" t="s">
        <v>17</v>
      </c>
      <c r="E41" s="98">
        <v>2</v>
      </c>
      <c r="F41" s="98">
        <v>3</v>
      </c>
      <c r="G41" s="98">
        <v>4</v>
      </c>
      <c r="H41" s="98">
        <v>1</v>
      </c>
      <c r="I41" s="98">
        <v>3</v>
      </c>
      <c r="J41" s="99">
        <v>25</v>
      </c>
      <c r="K41" s="99">
        <v>33.3333333333333</v>
      </c>
      <c r="L41" s="99">
        <v>50</v>
      </c>
      <c r="M41" s="98">
        <v>13</v>
      </c>
      <c r="N41" s="98">
        <v>15</v>
      </c>
      <c r="O41" s="100">
        <v>14</v>
      </c>
      <c r="P41" s="98">
        <v>9</v>
      </c>
      <c r="Q41" s="99">
        <v>8.5384615384615401</v>
      </c>
      <c r="R41" s="100">
        <v>14</v>
      </c>
      <c r="S41" s="101">
        <v>42277</v>
      </c>
      <c r="T41">
        <f t="shared" si="0"/>
        <v>0</v>
      </c>
      <c r="U41">
        <f t="shared" si="1"/>
        <v>0</v>
      </c>
      <c r="V41">
        <f t="shared" si="2"/>
        <v>0</v>
      </c>
      <c r="W41">
        <f t="shared" si="17"/>
        <v>0</v>
      </c>
      <c r="Y41" s="19">
        <f t="shared" si="3"/>
        <v>0</v>
      </c>
      <c r="Z41" s="19">
        <f t="shared" si="4"/>
        <v>0</v>
      </c>
      <c r="AA41" s="19">
        <f t="shared" si="5"/>
        <v>0</v>
      </c>
      <c r="AB41" s="19">
        <f t="shared" si="18"/>
        <v>0</v>
      </c>
      <c r="AC41">
        <f t="shared" si="6"/>
        <v>1</v>
      </c>
      <c r="AD41">
        <f t="shared" si="19"/>
        <v>0</v>
      </c>
      <c r="AE41">
        <f t="shared" si="7"/>
        <v>0</v>
      </c>
      <c r="AF41">
        <f t="shared" si="20"/>
        <v>0</v>
      </c>
      <c r="AG41">
        <f t="shared" si="8"/>
        <v>0</v>
      </c>
      <c r="AH41">
        <f t="shared" si="21"/>
        <v>0</v>
      </c>
      <c r="AI41">
        <f t="shared" si="9"/>
        <v>0</v>
      </c>
      <c r="AJ41">
        <f t="shared" si="22"/>
        <v>0</v>
      </c>
      <c r="AL41" s="19">
        <f t="shared" si="10"/>
        <v>0</v>
      </c>
      <c r="AM41" s="15">
        <f t="shared" si="11"/>
        <v>0</v>
      </c>
      <c r="AN41" s="15">
        <f t="shared" si="12"/>
        <v>0</v>
      </c>
      <c r="AO41">
        <f t="shared" si="29"/>
        <v>0</v>
      </c>
      <c r="AP41" s="15">
        <f t="shared" si="13"/>
        <v>1</v>
      </c>
      <c r="AQ41">
        <f t="shared" si="23"/>
        <v>0</v>
      </c>
      <c r="AR41" s="15">
        <f t="shared" si="14"/>
        <v>0</v>
      </c>
      <c r="AS41">
        <f t="shared" si="24"/>
        <v>0</v>
      </c>
      <c r="AT41" s="15">
        <f t="shared" si="15"/>
        <v>0</v>
      </c>
      <c r="AU41">
        <f t="shared" si="25"/>
        <v>0</v>
      </c>
      <c r="AV41" s="15">
        <f t="shared" si="16"/>
        <v>0</v>
      </c>
      <c r="AW41">
        <f t="shared" si="30"/>
        <v>0</v>
      </c>
    </row>
    <row r="42" spans="1:49" ht="15" customHeight="1">
      <c r="A42" s="95" t="s">
        <v>16</v>
      </c>
      <c r="B42" s="96">
        <v>1</v>
      </c>
      <c r="C42" s="97">
        <v>2010</v>
      </c>
      <c r="D42" s="95" t="s">
        <v>19</v>
      </c>
      <c r="E42" s="98">
        <v>1</v>
      </c>
      <c r="F42" s="98">
        <v>2</v>
      </c>
      <c r="G42" s="98">
        <v>5</v>
      </c>
      <c r="H42" s="98">
        <v>2</v>
      </c>
      <c r="I42" s="98">
        <v>3</v>
      </c>
      <c r="J42" s="99">
        <v>40</v>
      </c>
      <c r="K42" s="99">
        <v>40</v>
      </c>
      <c r="L42" s="99">
        <v>50</v>
      </c>
      <c r="M42" s="98">
        <v>11</v>
      </c>
      <c r="N42" s="98">
        <v>11</v>
      </c>
      <c r="O42" s="100">
        <v>14</v>
      </c>
      <c r="P42" s="98">
        <v>6</v>
      </c>
      <c r="Q42" s="99">
        <v>7.8695652173913002</v>
      </c>
      <c r="R42" s="100">
        <v>14</v>
      </c>
      <c r="S42" s="101">
        <v>42277</v>
      </c>
      <c r="T42">
        <f t="shared" si="0"/>
        <v>0</v>
      </c>
      <c r="U42">
        <f t="shared" si="1"/>
        <v>0</v>
      </c>
      <c r="V42">
        <f t="shared" si="2"/>
        <v>0</v>
      </c>
      <c r="W42">
        <f t="shared" si="17"/>
        <v>0</v>
      </c>
      <c r="Y42" s="19">
        <f t="shared" si="3"/>
        <v>0</v>
      </c>
      <c r="Z42" s="19">
        <f t="shared" si="4"/>
        <v>0</v>
      </c>
      <c r="AA42" s="19">
        <f t="shared" si="5"/>
        <v>1</v>
      </c>
      <c r="AB42" s="19">
        <f t="shared" si="18"/>
        <v>0</v>
      </c>
      <c r="AC42">
        <f t="shared" si="6"/>
        <v>0</v>
      </c>
      <c r="AD42">
        <f t="shared" si="19"/>
        <v>0</v>
      </c>
      <c r="AE42">
        <f t="shared" si="7"/>
        <v>0</v>
      </c>
      <c r="AF42">
        <f t="shared" si="20"/>
        <v>0</v>
      </c>
      <c r="AG42">
        <f t="shared" si="8"/>
        <v>0</v>
      </c>
      <c r="AH42">
        <f t="shared" si="21"/>
        <v>0</v>
      </c>
      <c r="AI42">
        <f t="shared" si="9"/>
        <v>0</v>
      </c>
      <c r="AJ42">
        <f t="shared" si="22"/>
        <v>0</v>
      </c>
      <c r="AL42" s="19">
        <f t="shared" si="10"/>
        <v>0</v>
      </c>
      <c r="AM42" s="15">
        <f t="shared" si="11"/>
        <v>0</v>
      </c>
      <c r="AN42" s="15">
        <f t="shared" si="12"/>
        <v>1</v>
      </c>
      <c r="AO42">
        <f t="shared" si="29"/>
        <v>0</v>
      </c>
      <c r="AP42" s="15">
        <f t="shared" si="13"/>
        <v>0</v>
      </c>
      <c r="AQ42">
        <f t="shared" si="23"/>
        <v>0</v>
      </c>
      <c r="AR42" s="15">
        <f t="shared" si="14"/>
        <v>0</v>
      </c>
      <c r="AS42">
        <f t="shared" si="24"/>
        <v>0</v>
      </c>
      <c r="AT42" s="15">
        <f t="shared" si="15"/>
        <v>0</v>
      </c>
      <c r="AU42">
        <f t="shared" si="25"/>
        <v>0</v>
      </c>
      <c r="AV42" s="15">
        <f t="shared" si="16"/>
        <v>0</v>
      </c>
      <c r="AW42">
        <f t="shared" si="30"/>
        <v>0</v>
      </c>
    </row>
    <row r="43" spans="1:49" ht="15" customHeight="1">
      <c r="A43" s="95" t="s">
        <v>22</v>
      </c>
      <c r="B43" s="96">
        <v>2</v>
      </c>
      <c r="C43" s="97">
        <v>2010</v>
      </c>
      <c r="D43" s="95" t="s">
        <v>17</v>
      </c>
      <c r="E43" s="98">
        <v>2</v>
      </c>
      <c r="F43" s="98">
        <v>85</v>
      </c>
      <c r="G43" s="98">
        <v>58</v>
      </c>
      <c r="H43" s="98">
        <v>26</v>
      </c>
      <c r="I43" s="98">
        <v>32</v>
      </c>
      <c r="J43" s="99">
        <v>44.827586206896598</v>
      </c>
      <c r="K43" s="99">
        <v>44.117647058823501</v>
      </c>
      <c r="L43" s="99">
        <v>50</v>
      </c>
      <c r="M43" s="98">
        <v>268</v>
      </c>
      <c r="N43" s="98">
        <v>312</v>
      </c>
      <c r="O43" s="100">
        <v>140</v>
      </c>
      <c r="P43" s="98">
        <v>210</v>
      </c>
      <c r="Q43" s="99">
        <v>193.84444444444401</v>
      </c>
      <c r="R43" s="100">
        <v>140</v>
      </c>
      <c r="S43" s="101">
        <v>42277</v>
      </c>
      <c r="T43">
        <f t="shared" si="0"/>
        <v>0</v>
      </c>
      <c r="U43">
        <f t="shared" si="1"/>
        <v>0</v>
      </c>
      <c r="V43">
        <f t="shared" si="2"/>
        <v>0</v>
      </c>
      <c r="W43">
        <f t="shared" si="17"/>
        <v>0</v>
      </c>
      <c r="Y43" s="19">
        <f t="shared" si="3"/>
        <v>0</v>
      </c>
      <c r="Z43" s="19">
        <f t="shared" si="4"/>
        <v>0</v>
      </c>
      <c r="AA43" s="19">
        <f t="shared" si="5"/>
        <v>0</v>
      </c>
      <c r="AB43" s="19">
        <f t="shared" si="18"/>
        <v>0</v>
      </c>
      <c r="AC43">
        <f t="shared" si="6"/>
        <v>1</v>
      </c>
      <c r="AD43">
        <f t="shared" si="19"/>
        <v>0</v>
      </c>
      <c r="AE43">
        <f t="shared" si="7"/>
        <v>0</v>
      </c>
      <c r="AF43">
        <f t="shared" si="20"/>
        <v>0</v>
      </c>
      <c r="AG43">
        <f t="shared" si="8"/>
        <v>0</v>
      </c>
      <c r="AH43">
        <f t="shared" si="21"/>
        <v>0</v>
      </c>
      <c r="AI43">
        <f t="shared" si="9"/>
        <v>0</v>
      </c>
      <c r="AJ43">
        <f t="shared" si="22"/>
        <v>0</v>
      </c>
      <c r="AL43" s="19">
        <f t="shared" si="10"/>
        <v>0</v>
      </c>
      <c r="AM43" s="15">
        <f t="shared" si="11"/>
        <v>0</v>
      </c>
      <c r="AN43" s="15">
        <f t="shared" si="12"/>
        <v>0</v>
      </c>
      <c r="AO43">
        <f t="shared" si="29"/>
        <v>0</v>
      </c>
      <c r="AP43" s="15">
        <f t="shared" si="13"/>
        <v>1</v>
      </c>
      <c r="AQ43">
        <f t="shared" si="23"/>
        <v>0</v>
      </c>
      <c r="AR43" s="15">
        <f t="shared" si="14"/>
        <v>0</v>
      </c>
      <c r="AS43">
        <f t="shared" si="24"/>
        <v>0</v>
      </c>
      <c r="AT43" s="15">
        <f t="shared" si="15"/>
        <v>0</v>
      </c>
      <c r="AU43">
        <f t="shared" si="25"/>
        <v>0</v>
      </c>
      <c r="AV43" s="15">
        <f t="shared" si="16"/>
        <v>0</v>
      </c>
      <c r="AW43">
        <f t="shared" si="30"/>
        <v>0</v>
      </c>
    </row>
    <row r="44" spans="1:49" ht="15" customHeight="1">
      <c r="A44" s="95" t="s">
        <v>22</v>
      </c>
      <c r="B44" s="96">
        <v>2</v>
      </c>
      <c r="C44" s="97">
        <v>2012</v>
      </c>
      <c r="D44" s="95" t="s">
        <v>19</v>
      </c>
      <c r="E44" s="98">
        <v>1</v>
      </c>
      <c r="F44" s="98">
        <v>40</v>
      </c>
      <c r="G44" s="98">
        <v>50</v>
      </c>
      <c r="H44" s="98">
        <v>28</v>
      </c>
      <c r="I44" s="98">
        <v>22</v>
      </c>
      <c r="J44" s="99">
        <v>56</v>
      </c>
      <c r="K44" s="99">
        <v>56</v>
      </c>
      <c r="L44" s="99">
        <v>50</v>
      </c>
      <c r="M44" s="98">
        <v>284</v>
      </c>
      <c r="N44" s="98">
        <v>284</v>
      </c>
      <c r="O44" s="100">
        <v>140</v>
      </c>
      <c r="P44" s="98">
        <v>234</v>
      </c>
      <c r="Q44" s="99">
        <v>244.04347826086999</v>
      </c>
      <c r="R44" s="100">
        <v>140</v>
      </c>
      <c r="S44" s="101">
        <v>42277</v>
      </c>
      <c r="T44">
        <f t="shared" si="0"/>
        <v>0</v>
      </c>
      <c r="U44">
        <f t="shared" si="1"/>
        <v>0</v>
      </c>
      <c r="V44">
        <f t="shared" si="2"/>
        <v>0</v>
      </c>
      <c r="W44">
        <f t="shared" si="17"/>
        <v>0</v>
      </c>
      <c r="Y44" s="19">
        <f t="shared" si="3"/>
        <v>0</v>
      </c>
      <c r="Z44" s="19">
        <f t="shared" si="4"/>
        <v>0</v>
      </c>
      <c r="AA44" s="19">
        <f t="shared" si="5"/>
        <v>1</v>
      </c>
      <c r="AB44" s="19">
        <f t="shared" si="18"/>
        <v>0</v>
      </c>
      <c r="AC44">
        <f t="shared" si="6"/>
        <v>0</v>
      </c>
      <c r="AD44">
        <f t="shared" si="19"/>
        <v>0</v>
      </c>
      <c r="AE44">
        <f t="shared" si="7"/>
        <v>0</v>
      </c>
      <c r="AF44">
        <f t="shared" si="20"/>
        <v>0</v>
      </c>
      <c r="AG44">
        <f t="shared" si="8"/>
        <v>0</v>
      </c>
      <c r="AH44">
        <f t="shared" si="21"/>
        <v>0</v>
      </c>
      <c r="AI44">
        <f t="shared" si="9"/>
        <v>0</v>
      </c>
      <c r="AJ44">
        <f t="shared" si="22"/>
        <v>0</v>
      </c>
      <c r="AL44" s="19">
        <f t="shared" si="10"/>
        <v>0</v>
      </c>
      <c r="AM44" s="15">
        <f t="shared" si="11"/>
        <v>0</v>
      </c>
      <c r="AN44" s="15">
        <f t="shared" si="12"/>
        <v>1</v>
      </c>
      <c r="AO44">
        <f t="shared" si="29"/>
        <v>0</v>
      </c>
      <c r="AP44" s="15">
        <f t="shared" si="13"/>
        <v>0</v>
      </c>
      <c r="AQ44">
        <f t="shared" si="23"/>
        <v>0</v>
      </c>
      <c r="AR44" s="15">
        <f t="shared" si="14"/>
        <v>0</v>
      </c>
      <c r="AS44">
        <f t="shared" si="24"/>
        <v>0</v>
      </c>
      <c r="AT44" s="15">
        <f t="shared" si="15"/>
        <v>0</v>
      </c>
      <c r="AU44">
        <f t="shared" si="25"/>
        <v>0</v>
      </c>
      <c r="AV44" s="15">
        <f t="shared" si="16"/>
        <v>0</v>
      </c>
      <c r="AW44">
        <f t="shared" si="30"/>
        <v>0</v>
      </c>
    </row>
    <row r="45" spans="1:49" ht="15" customHeight="1">
      <c r="A45" s="95" t="s">
        <v>22</v>
      </c>
      <c r="B45" s="96">
        <v>2</v>
      </c>
      <c r="C45" s="97">
        <v>2011</v>
      </c>
      <c r="D45" s="95" t="s">
        <v>18</v>
      </c>
      <c r="E45" s="98">
        <v>5</v>
      </c>
      <c r="F45" s="98">
        <v>255</v>
      </c>
      <c r="G45" s="98">
        <v>240</v>
      </c>
      <c r="H45" s="98">
        <v>111</v>
      </c>
      <c r="I45" s="98">
        <v>129</v>
      </c>
      <c r="J45" s="94"/>
      <c r="K45" s="99">
        <v>46.25</v>
      </c>
      <c r="L45" s="99">
        <v>50</v>
      </c>
      <c r="M45" s="94"/>
      <c r="N45" s="98">
        <v>484</v>
      </c>
      <c r="O45" s="100">
        <v>140</v>
      </c>
      <c r="P45" s="94"/>
      <c r="Q45" s="99">
        <v>242.53341230026001</v>
      </c>
      <c r="R45" s="100">
        <v>140</v>
      </c>
      <c r="S45" s="101">
        <v>42277</v>
      </c>
      <c r="T45">
        <f t="shared" si="0"/>
        <v>0</v>
      </c>
      <c r="U45">
        <f t="shared" si="1"/>
        <v>0</v>
      </c>
      <c r="V45">
        <f t="shared" si="2"/>
        <v>1</v>
      </c>
      <c r="W45">
        <f t="shared" si="17"/>
        <v>0</v>
      </c>
      <c r="Y45" s="19">
        <f t="shared" si="3"/>
        <v>0</v>
      </c>
      <c r="Z45" s="19">
        <f t="shared" si="4"/>
        <v>0</v>
      </c>
      <c r="AA45" s="19">
        <f t="shared" si="5"/>
        <v>0</v>
      </c>
      <c r="AB45" s="19">
        <f t="shared" si="18"/>
        <v>0</v>
      </c>
      <c r="AC45">
        <f t="shared" si="6"/>
        <v>0</v>
      </c>
      <c r="AD45">
        <f t="shared" si="19"/>
        <v>0</v>
      </c>
      <c r="AE45">
        <f t="shared" si="7"/>
        <v>0</v>
      </c>
      <c r="AF45">
        <f t="shared" si="20"/>
        <v>0</v>
      </c>
      <c r="AG45">
        <f t="shared" si="8"/>
        <v>0</v>
      </c>
      <c r="AH45">
        <f t="shared" si="21"/>
        <v>0</v>
      </c>
      <c r="AI45">
        <f t="shared" si="9"/>
        <v>1</v>
      </c>
      <c r="AJ45">
        <f t="shared" si="22"/>
        <v>0</v>
      </c>
      <c r="AL45" s="19">
        <f t="shared" si="10"/>
        <v>0</v>
      </c>
      <c r="AM45" s="15">
        <f t="shared" si="11"/>
        <v>0</v>
      </c>
      <c r="AN45" s="15">
        <f t="shared" si="12"/>
        <v>0</v>
      </c>
      <c r="AO45">
        <f t="shared" si="29"/>
        <v>0</v>
      </c>
      <c r="AP45" s="15">
        <f t="shared" si="13"/>
        <v>0</v>
      </c>
      <c r="AQ45">
        <f t="shared" si="23"/>
        <v>0</v>
      </c>
      <c r="AR45" s="15">
        <f t="shared" si="14"/>
        <v>0</v>
      </c>
      <c r="AS45">
        <f t="shared" si="24"/>
        <v>0</v>
      </c>
      <c r="AT45" s="15">
        <f t="shared" si="15"/>
        <v>0</v>
      </c>
      <c r="AU45">
        <f t="shared" si="25"/>
        <v>0</v>
      </c>
      <c r="AV45" s="15">
        <f t="shared" si="16"/>
        <v>1</v>
      </c>
      <c r="AW45">
        <f t="shared" si="30"/>
        <v>0</v>
      </c>
    </row>
    <row r="46" spans="1:49" ht="15" customHeight="1">
      <c r="A46" s="95" t="s">
        <v>22</v>
      </c>
      <c r="B46" s="96">
        <v>2</v>
      </c>
      <c r="C46" s="97">
        <v>2011</v>
      </c>
      <c r="D46" s="95" t="s">
        <v>21</v>
      </c>
      <c r="E46" s="98">
        <v>4</v>
      </c>
      <c r="F46" s="98">
        <v>53</v>
      </c>
      <c r="G46" s="98">
        <v>52</v>
      </c>
      <c r="H46" s="98">
        <v>21</v>
      </c>
      <c r="I46" s="98">
        <v>31</v>
      </c>
      <c r="J46" s="99">
        <v>40.384615384615401</v>
      </c>
      <c r="K46" s="99">
        <v>46.25</v>
      </c>
      <c r="L46" s="99">
        <v>50</v>
      </c>
      <c r="M46" s="98">
        <v>296</v>
      </c>
      <c r="N46" s="98">
        <v>484</v>
      </c>
      <c r="O46" s="100">
        <v>140</v>
      </c>
      <c r="P46" s="98">
        <v>244</v>
      </c>
      <c r="Q46" s="99">
        <v>250.065217391304</v>
      </c>
      <c r="R46" s="100">
        <v>140</v>
      </c>
      <c r="S46" s="101">
        <v>42277</v>
      </c>
      <c r="T46">
        <f t="shared" si="0"/>
        <v>0</v>
      </c>
      <c r="U46">
        <f t="shared" si="1"/>
        <v>0</v>
      </c>
      <c r="V46">
        <f t="shared" si="2"/>
        <v>0</v>
      </c>
      <c r="W46">
        <f t="shared" si="17"/>
        <v>0</v>
      </c>
      <c r="Y46" s="19">
        <f t="shared" si="3"/>
        <v>0</v>
      </c>
      <c r="Z46" s="19">
        <f t="shared" si="4"/>
        <v>0</v>
      </c>
      <c r="AA46" s="19">
        <f t="shared" si="5"/>
        <v>0</v>
      </c>
      <c r="AB46" s="19">
        <f t="shared" si="18"/>
        <v>0</v>
      </c>
      <c r="AC46">
        <f t="shared" si="6"/>
        <v>0</v>
      </c>
      <c r="AD46">
        <f t="shared" si="19"/>
        <v>0</v>
      </c>
      <c r="AE46">
        <f t="shared" si="7"/>
        <v>0</v>
      </c>
      <c r="AF46">
        <f t="shared" si="20"/>
        <v>0</v>
      </c>
      <c r="AG46">
        <f t="shared" si="8"/>
        <v>1</v>
      </c>
      <c r="AH46">
        <f t="shared" si="21"/>
        <v>0</v>
      </c>
      <c r="AI46">
        <f t="shared" si="9"/>
        <v>0</v>
      </c>
      <c r="AJ46">
        <f t="shared" si="22"/>
        <v>0</v>
      </c>
      <c r="AL46" s="19">
        <f t="shared" si="10"/>
        <v>0</v>
      </c>
      <c r="AM46" s="15">
        <f t="shared" si="11"/>
        <v>0</v>
      </c>
      <c r="AN46" s="15">
        <f t="shared" si="12"/>
        <v>0</v>
      </c>
      <c r="AO46">
        <f t="shared" si="29"/>
        <v>0</v>
      </c>
      <c r="AP46" s="15">
        <f t="shared" si="13"/>
        <v>0</v>
      </c>
      <c r="AQ46">
        <f t="shared" si="23"/>
        <v>0</v>
      </c>
      <c r="AR46" s="15">
        <f t="shared" si="14"/>
        <v>0</v>
      </c>
      <c r="AS46">
        <f t="shared" si="24"/>
        <v>0</v>
      </c>
      <c r="AT46" s="15">
        <f t="shared" si="15"/>
        <v>1</v>
      </c>
      <c r="AU46">
        <f t="shared" si="25"/>
        <v>0</v>
      </c>
      <c r="AV46" s="15">
        <f t="shared" si="16"/>
        <v>0</v>
      </c>
      <c r="AW46">
        <f t="shared" si="30"/>
        <v>0</v>
      </c>
    </row>
    <row r="47" spans="1:49" ht="15" customHeight="1">
      <c r="A47" s="95" t="s">
        <v>22</v>
      </c>
      <c r="B47" s="96">
        <v>2</v>
      </c>
      <c r="C47" s="97">
        <v>2011</v>
      </c>
      <c r="D47" s="95" t="s">
        <v>20</v>
      </c>
      <c r="E47" s="98">
        <v>3</v>
      </c>
      <c r="F47" s="98">
        <v>71</v>
      </c>
      <c r="G47" s="98">
        <v>66</v>
      </c>
      <c r="H47" s="98">
        <v>35</v>
      </c>
      <c r="I47" s="98">
        <v>31</v>
      </c>
      <c r="J47" s="99">
        <v>53.030303030303003</v>
      </c>
      <c r="K47" s="99">
        <v>47.872340425531902</v>
      </c>
      <c r="L47" s="99">
        <v>50</v>
      </c>
      <c r="M47" s="98">
        <v>309</v>
      </c>
      <c r="N47" s="98">
        <v>431</v>
      </c>
      <c r="O47" s="100">
        <v>140</v>
      </c>
      <c r="P47" s="98">
        <v>243</v>
      </c>
      <c r="Q47" s="99">
        <v>247.38461538461499</v>
      </c>
      <c r="R47" s="100">
        <v>140</v>
      </c>
      <c r="S47" s="101">
        <v>42277</v>
      </c>
      <c r="T47">
        <f t="shared" si="0"/>
        <v>0</v>
      </c>
      <c r="U47">
        <f t="shared" si="1"/>
        <v>0</v>
      </c>
      <c r="V47">
        <f t="shared" si="2"/>
        <v>0</v>
      </c>
      <c r="W47">
        <f t="shared" si="17"/>
        <v>0</v>
      </c>
      <c r="Y47" s="19">
        <f t="shared" si="3"/>
        <v>0</v>
      </c>
      <c r="Z47" s="19">
        <f t="shared" si="4"/>
        <v>0</v>
      </c>
      <c r="AA47" s="19">
        <f t="shared" si="5"/>
        <v>0</v>
      </c>
      <c r="AB47" s="19">
        <f t="shared" si="18"/>
        <v>0</v>
      </c>
      <c r="AC47">
        <f t="shared" si="6"/>
        <v>0</v>
      </c>
      <c r="AD47">
        <f t="shared" si="19"/>
        <v>0</v>
      </c>
      <c r="AE47">
        <f t="shared" si="7"/>
        <v>1</v>
      </c>
      <c r="AF47">
        <f t="shared" si="20"/>
        <v>0</v>
      </c>
      <c r="AG47">
        <f t="shared" si="8"/>
        <v>0</v>
      </c>
      <c r="AH47">
        <f t="shared" si="21"/>
        <v>0</v>
      </c>
      <c r="AI47">
        <f t="shared" si="9"/>
        <v>0</v>
      </c>
      <c r="AJ47">
        <f t="shared" si="22"/>
        <v>0</v>
      </c>
      <c r="AL47" s="19">
        <f t="shared" si="10"/>
        <v>0</v>
      </c>
      <c r="AM47" s="15">
        <f t="shared" si="11"/>
        <v>0</v>
      </c>
      <c r="AN47" s="15">
        <f t="shared" si="12"/>
        <v>0</v>
      </c>
      <c r="AO47">
        <f t="shared" si="29"/>
        <v>0</v>
      </c>
      <c r="AP47" s="15">
        <f t="shared" si="13"/>
        <v>0</v>
      </c>
      <c r="AQ47">
        <f t="shared" si="23"/>
        <v>0</v>
      </c>
      <c r="AR47" s="15">
        <f t="shared" si="14"/>
        <v>1</v>
      </c>
      <c r="AS47">
        <f t="shared" si="24"/>
        <v>0</v>
      </c>
      <c r="AT47" s="15">
        <f t="shared" si="15"/>
        <v>0</v>
      </c>
      <c r="AU47">
        <f t="shared" si="25"/>
        <v>0</v>
      </c>
      <c r="AV47" s="15">
        <f t="shared" si="16"/>
        <v>0</v>
      </c>
      <c r="AW47">
        <f t="shared" si="30"/>
        <v>0</v>
      </c>
    </row>
    <row r="48" spans="1:49" ht="15" customHeight="1">
      <c r="A48" s="95" t="s">
        <v>22</v>
      </c>
      <c r="B48" s="96">
        <v>2</v>
      </c>
      <c r="C48" s="97">
        <v>2011</v>
      </c>
      <c r="D48" s="95" t="s">
        <v>17</v>
      </c>
      <c r="E48" s="98">
        <v>2</v>
      </c>
      <c r="F48" s="98">
        <v>69</v>
      </c>
      <c r="G48" s="98">
        <v>62</v>
      </c>
      <c r="H48" s="98">
        <v>30</v>
      </c>
      <c r="I48" s="98">
        <v>32</v>
      </c>
      <c r="J48" s="99">
        <v>48.387096774193601</v>
      </c>
      <c r="K48" s="99">
        <v>45.081967213114801</v>
      </c>
      <c r="L48" s="99">
        <v>50</v>
      </c>
      <c r="M48" s="98">
        <v>300</v>
      </c>
      <c r="N48" s="98">
        <v>360</v>
      </c>
      <c r="O48" s="100">
        <v>140</v>
      </c>
      <c r="P48" s="98">
        <v>238</v>
      </c>
      <c r="Q48" s="99">
        <v>237.955555555556</v>
      </c>
      <c r="R48" s="100">
        <v>140</v>
      </c>
      <c r="S48" s="101">
        <v>42277</v>
      </c>
      <c r="T48">
        <f t="shared" si="0"/>
        <v>0</v>
      </c>
      <c r="U48">
        <f t="shared" si="1"/>
        <v>0</v>
      </c>
      <c r="V48">
        <f t="shared" si="2"/>
        <v>0</v>
      </c>
      <c r="W48">
        <f t="shared" si="17"/>
        <v>0</v>
      </c>
      <c r="Y48" s="19">
        <f t="shared" si="3"/>
        <v>0</v>
      </c>
      <c r="Z48" s="19">
        <f t="shared" si="4"/>
        <v>0</v>
      </c>
      <c r="AA48" s="19">
        <f t="shared" si="5"/>
        <v>0</v>
      </c>
      <c r="AB48" s="19">
        <f t="shared" si="18"/>
        <v>0</v>
      </c>
      <c r="AC48">
        <f t="shared" si="6"/>
        <v>1</v>
      </c>
      <c r="AD48">
        <f t="shared" si="19"/>
        <v>0</v>
      </c>
      <c r="AE48">
        <f t="shared" si="7"/>
        <v>0</v>
      </c>
      <c r="AF48">
        <f t="shared" si="20"/>
        <v>0</v>
      </c>
      <c r="AG48">
        <f t="shared" si="8"/>
        <v>0</v>
      </c>
      <c r="AH48">
        <f t="shared" si="21"/>
        <v>0</v>
      </c>
      <c r="AI48">
        <f t="shared" si="9"/>
        <v>0</v>
      </c>
      <c r="AJ48">
        <f t="shared" si="22"/>
        <v>0</v>
      </c>
      <c r="AL48" s="19">
        <f t="shared" si="10"/>
        <v>0</v>
      </c>
      <c r="AM48" s="15">
        <f t="shared" si="11"/>
        <v>0</v>
      </c>
      <c r="AN48" s="15">
        <f t="shared" si="12"/>
        <v>0</v>
      </c>
      <c r="AO48">
        <f t="shared" si="29"/>
        <v>0</v>
      </c>
      <c r="AP48" s="15">
        <f t="shared" si="13"/>
        <v>1</v>
      </c>
      <c r="AQ48">
        <f t="shared" si="23"/>
        <v>0</v>
      </c>
      <c r="AR48" s="15">
        <f t="shared" si="14"/>
        <v>0</v>
      </c>
      <c r="AS48">
        <f t="shared" si="24"/>
        <v>0</v>
      </c>
      <c r="AT48" s="15">
        <f t="shared" si="15"/>
        <v>0</v>
      </c>
      <c r="AU48">
        <f t="shared" si="25"/>
        <v>0</v>
      </c>
      <c r="AV48" s="15">
        <f t="shared" si="16"/>
        <v>0</v>
      </c>
      <c r="AW48">
        <f t="shared" si="30"/>
        <v>0</v>
      </c>
    </row>
    <row r="49" spans="1:49" ht="15" customHeight="1">
      <c r="A49" s="95" t="s">
        <v>22</v>
      </c>
      <c r="B49" s="96">
        <v>2</v>
      </c>
      <c r="C49" s="97">
        <v>2011</v>
      </c>
      <c r="D49" s="95" t="s">
        <v>19</v>
      </c>
      <c r="E49" s="98">
        <v>1</v>
      </c>
      <c r="F49" s="98">
        <v>62</v>
      </c>
      <c r="G49" s="98">
        <v>60</v>
      </c>
      <c r="H49" s="98">
        <v>25</v>
      </c>
      <c r="I49" s="98">
        <v>35</v>
      </c>
      <c r="J49" s="99">
        <v>41.6666666666667</v>
      </c>
      <c r="K49" s="99">
        <v>41.6666666666667</v>
      </c>
      <c r="L49" s="99">
        <v>50</v>
      </c>
      <c r="M49" s="98">
        <v>291</v>
      </c>
      <c r="N49" s="98">
        <v>291</v>
      </c>
      <c r="O49" s="100">
        <v>140</v>
      </c>
      <c r="P49" s="98">
        <v>231</v>
      </c>
      <c r="Q49" s="99">
        <v>234.72826086956499</v>
      </c>
      <c r="R49" s="100">
        <v>140</v>
      </c>
      <c r="S49" s="101">
        <v>42277</v>
      </c>
      <c r="T49">
        <f t="shared" si="0"/>
        <v>0</v>
      </c>
      <c r="U49">
        <f t="shared" si="1"/>
        <v>0</v>
      </c>
      <c r="V49">
        <f t="shared" si="2"/>
        <v>0</v>
      </c>
      <c r="W49">
        <f t="shared" si="17"/>
        <v>0</v>
      </c>
      <c r="Y49" s="19">
        <f t="shared" si="3"/>
        <v>0</v>
      </c>
      <c r="Z49" s="19">
        <f t="shared" si="4"/>
        <v>0</v>
      </c>
      <c r="AA49" s="19">
        <f t="shared" si="5"/>
        <v>1</v>
      </c>
      <c r="AB49" s="19">
        <f t="shared" si="18"/>
        <v>0</v>
      </c>
      <c r="AC49">
        <f t="shared" si="6"/>
        <v>0</v>
      </c>
      <c r="AD49">
        <f t="shared" si="19"/>
        <v>0</v>
      </c>
      <c r="AE49">
        <f t="shared" si="7"/>
        <v>0</v>
      </c>
      <c r="AF49">
        <f t="shared" si="20"/>
        <v>0</v>
      </c>
      <c r="AG49">
        <f t="shared" si="8"/>
        <v>0</v>
      </c>
      <c r="AH49">
        <f t="shared" si="21"/>
        <v>0</v>
      </c>
      <c r="AI49">
        <f t="shared" si="9"/>
        <v>0</v>
      </c>
      <c r="AJ49">
        <f t="shared" si="22"/>
        <v>0</v>
      </c>
      <c r="AL49" s="19">
        <f t="shared" si="10"/>
        <v>0</v>
      </c>
      <c r="AM49" s="15">
        <f t="shared" si="11"/>
        <v>0</v>
      </c>
      <c r="AN49" s="15">
        <f t="shared" si="12"/>
        <v>1</v>
      </c>
      <c r="AO49">
        <f t="shared" si="29"/>
        <v>0</v>
      </c>
      <c r="AP49" s="15">
        <f t="shared" si="13"/>
        <v>0</v>
      </c>
      <c r="AQ49">
        <f t="shared" si="23"/>
        <v>0</v>
      </c>
      <c r="AR49" s="15">
        <f t="shared" si="14"/>
        <v>0</v>
      </c>
      <c r="AS49">
        <f t="shared" si="24"/>
        <v>0</v>
      </c>
      <c r="AT49" s="15">
        <f t="shared" si="15"/>
        <v>0</v>
      </c>
      <c r="AU49">
        <f t="shared" si="25"/>
        <v>0</v>
      </c>
      <c r="AV49" s="15">
        <f t="shared" si="16"/>
        <v>0</v>
      </c>
      <c r="AW49">
        <f t="shared" si="30"/>
        <v>0</v>
      </c>
    </row>
    <row r="50" spans="1:49" ht="15" customHeight="1">
      <c r="A50" s="95" t="s">
        <v>22</v>
      </c>
      <c r="B50" s="96">
        <v>2</v>
      </c>
      <c r="C50" s="97">
        <v>2010</v>
      </c>
      <c r="D50" s="95" t="s">
        <v>18</v>
      </c>
      <c r="E50" s="98">
        <v>5</v>
      </c>
      <c r="F50" s="98">
        <v>277</v>
      </c>
      <c r="G50" s="98">
        <v>231</v>
      </c>
      <c r="H50" s="98">
        <v>98</v>
      </c>
      <c r="I50" s="98">
        <v>133</v>
      </c>
      <c r="J50" s="94"/>
      <c r="K50" s="99">
        <v>42.424242424242401</v>
      </c>
      <c r="L50" s="99">
        <v>50</v>
      </c>
      <c r="M50" s="94"/>
      <c r="N50" s="98">
        <v>460</v>
      </c>
      <c r="O50" s="100">
        <v>140</v>
      </c>
      <c r="P50" s="94"/>
      <c r="Q50" s="99">
        <v>209.36355377714099</v>
      </c>
      <c r="R50" s="100">
        <v>140</v>
      </c>
      <c r="S50" s="101">
        <v>42277</v>
      </c>
      <c r="T50">
        <f t="shared" si="0"/>
        <v>0</v>
      </c>
      <c r="U50">
        <f t="shared" si="1"/>
        <v>0</v>
      </c>
      <c r="V50">
        <f t="shared" si="2"/>
        <v>1</v>
      </c>
      <c r="W50">
        <f t="shared" si="17"/>
        <v>0</v>
      </c>
      <c r="Y50" s="19">
        <f t="shared" si="3"/>
        <v>0</v>
      </c>
      <c r="Z50" s="19">
        <f t="shared" si="4"/>
        <v>0</v>
      </c>
      <c r="AA50" s="19">
        <f t="shared" si="5"/>
        <v>0</v>
      </c>
      <c r="AB50" s="19">
        <f t="shared" si="18"/>
        <v>0</v>
      </c>
      <c r="AC50">
        <f t="shared" si="6"/>
        <v>0</v>
      </c>
      <c r="AD50">
        <f t="shared" si="19"/>
        <v>0</v>
      </c>
      <c r="AE50">
        <f t="shared" si="7"/>
        <v>0</v>
      </c>
      <c r="AF50">
        <f t="shared" si="20"/>
        <v>0</v>
      </c>
      <c r="AG50">
        <f t="shared" si="8"/>
        <v>0</v>
      </c>
      <c r="AH50">
        <f t="shared" si="21"/>
        <v>0</v>
      </c>
      <c r="AI50">
        <f t="shared" si="9"/>
        <v>1</v>
      </c>
      <c r="AJ50">
        <f t="shared" si="22"/>
        <v>0</v>
      </c>
      <c r="AL50" s="19">
        <f t="shared" si="10"/>
        <v>0</v>
      </c>
      <c r="AM50" s="15">
        <f t="shared" si="11"/>
        <v>0</v>
      </c>
      <c r="AN50" s="15">
        <f t="shared" si="12"/>
        <v>0</v>
      </c>
      <c r="AO50">
        <f t="shared" si="29"/>
        <v>0</v>
      </c>
      <c r="AP50" s="15">
        <f t="shared" si="13"/>
        <v>0</v>
      </c>
      <c r="AQ50">
        <f t="shared" si="23"/>
        <v>0</v>
      </c>
      <c r="AR50" s="15">
        <f t="shared" si="14"/>
        <v>0</v>
      </c>
      <c r="AS50">
        <f t="shared" si="24"/>
        <v>0</v>
      </c>
      <c r="AT50" s="15">
        <f t="shared" si="15"/>
        <v>0</v>
      </c>
      <c r="AU50">
        <f t="shared" si="25"/>
        <v>0</v>
      </c>
      <c r="AV50" s="15">
        <f t="shared" si="16"/>
        <v>1</v>
      </c>
      <c r="AW50">
        <f t="shared" si="30"/>
        <v>0</v>
      </c>
    </row>
    <row r="51" spans="1:49" ht="15" customHeight="1">
      <c r="A51" s="95" t="s">
        <v>22</v>
      </c>
      <c r="B51" s="96">
        <v>2</v>
      </c>
      <c r="C51" s="97">
        <v>2002</v>
      </c>
      <c r="D51" s="95" t="s">
        <v>17</v>
      </c>
      <c r="E51" s="98">
        <v>2</v>
      </c>
      <c r="F51" s="98">
        <v>69</v>
      </c>
      <c r="G51" s="98">
        <v>61</v>
      </c>
      <c r="H51" s="98">
        <v>22</v>
      </c>
      <c r="I51" s="98">
        <v>39</v>
      </c>
      <c r="J51" s="99">
        <v>36.065573770491802</v>
      </c>
      <c r="K51" s="99">
        <v>23.529411764705898</v>
      </c>
      <c r="L51" s="99">
        <v>50</v>
      </c>
      <c r="M51" s="98">
        <v>295</v>
      </c>
      <c r="N51" s="98">
        <v>336</v>
      </c>
      <c r="O51" s="100">
        <v>140</v>
      </c>
      <c r="P51" s="98">
        <v>234</v>
      </c>
      <c r="Q51" s="99">
        <v>230.15555555555599</v>
      </c>
      <c r="R51" s="100">
        <v>140</v>
      </c>
      <c r="S51" s="101">
        <v>42277</v>
      </c>
      <c r="T51">
        <f t="shared" si="0"/>
        <v>0</v>
      </c>
      <c r="U51">
        <f t="shared" si="1"/>
        <v>0</v>
      </c>
      <c r="V51">
        <f t="shared" si="2"/>
        <v>0</v>
      </c>
      <c r="W51">
        <f t="shared" si="17"/>
        <v>0</v>
      </c>
      <c r="Y51" s="19">
        <f t="shared" si="3"/>
        <v>0</v>
      </c>
      <c r="Z51" s="19">
        <f t="shared" si="4"/>
        <v>0</v>
      </c>
      <c r="AA51" s="19">
        <f t="shared" si="5"/>
        <v>0</v>
      </c>
      <c r="AB51" s="19">
        <f t="shared" si="18"/>
        <v>0</v>
      </c>
      <c r="AC51">
        <f t="shared" si="6"/>
        <v>1</v>
      </c>
      <c r="AD51">
        <f t="shared" si="19"/>
        <v>0</v>
      </c>
      <c r="AE51">
        <f t="shared" si="7"/>
        <v>0</v>
      </c>
      <c r="AF51">
        <f t="shared" si="20"/>
        <v>0</v>
      </c>
      <c r="AG51">
        <f t="shared" si="8"/>
        <v>0</v>
      </c>
      <c r="AH51">
        <f t="shared" si="21"/>
        <v>0</v>
      </c>
      <c r="AI51">
        <f t="shared" si="9"/>
        <v>0</v>
      </c>
      <c r="AJ51">
        <f t="shared" si="22"/>
        <v>0</v>
      </c>
      <c r="AL51" s="19">
        <f t="shared" si="10"/>
        <v>0</v>
      </c>
      <c r="AM51" s="15">
        <f t="shared" si="11"/>
        <v>0</v>
      </c>
      <c r="AN51" s="15">
        <f t="shared" si="12"/>
        <v>0</v>
      </c>
      <c r="AO51">
        <f t="shared" si="29"/>
        <v>0</v>
      </c>
      <c r="AP51" s="15">
        <f t="shared" si="13"/>
        <v>1</v>
      </c>
      <c r="AQ51">
        <f t="shared" si="23"/>
        <v>0</v>
      </c>
      <c r="AR51" s="15">
        <f t="shared" si="14"/>
        <v>0</v>
      </c>
      <c r="AS51">
        <f t="shared" si="24"/>
        <v>0</v>
      </c>
      <c r="AT51" s="15">
        <f t="shared" si="15"/>
        <v>0</v>
      </c>
      <c r="AU51">
        <f t="shared" si="25"/>
        <v>0</v>
      </c>
      <c r="AV51" s="15">
        <f t="shared" si="16"/>
        <v>0</v>
      </c>
      <c r="AW51">
        <f t="shared" si="30"/>
        <v>0</v>
      </c>
    </row>
    <row r="52" spans="1:49" ht="15" customHeight="1">
      <c r="A52" s="95" t="s">
        <v>22</v>
      </c>
      <c r="B52" s="96">
        <v>2</v>
      </c>
      <c r="C52" s="97">
        <v>2010</v>
      </c>
      <c r="D52" s="95" t="s">
        <v>20</v>
      </c>
      <c r="E52" s="98">
        <v>3</v>
      </c>
      <c r="F52" s="98">
        <v>86</v>
      </c>
      <c r="G52" s="98">
        <v>63</v>
      </c>
      <c r="H52" s="98">
        <v>25</v>
      </c>
      <c r="I52" s="98">
        <v>38</v>
      </c>
      <c r="J52" s="99">
        <v>39.682539682539698</v>
      </c>
      <c r="K52" s="99">
        <v>42.424242424242401</v>
      </c>
      <c r="L52" s="99">
        <v>50</v>
      </c>
      <c r="M52" s="98">
        <v>296</v>
      </c>
      <c r="N52" s="98">
        <v>398</v>
      </c>
      <c r="O52" s="100">
        <v>140</v>
      </c>
      <c r="P52" s="98">
        <v>233</v>
      </c>
      <c r="Q52" s="99">
        <v>221.098901098901</v>
      </c>
      <c r="R52" s="100">
        <v>140</v>
      </c>
      <c r="S52" s="101">
        <v>42277</v>
      </c>
      <c r="T52">
        <f t="shared" si="0"/>
        <v>0</v>
      </c>
      <c r="U52">
        <f t="shared" si="1"/>
        <v>0</v>
      </c>
      <c r="V52">
        <f t="shared" si="2"/>
        <v>0</v>
      </c>
      <c r="W52">
        <f t="shared" si="17"/>
        <v>0</v>
      </c>
      <c r="Y52" s="19">
        <f t="shared" si="3"/>
        <v>0</v>
      </c>
      <c r="Z52" s="19">
        <f t="shared" si="4"/>
        <v>0</v>
      </c>
      <c r="AA52" s="19">
        <f t="shared" si="5"/>
        <v>0</v>
      </c>
      <c r="AB52" s="19">
        <f t="shared" si="18"/>
        <v>0</v>
      </c>
      <c r="AC52">
        <f t="shared" si="6"/>
        <v>0</v>
      </c>
      <c r="AD52">
        <f t="shared" si="19"/>
        <v>0</v>
      </c>
      <c r="AE52">
        <f t="shared" si="7"/>
        <v>1</v>
      </c>
      <c r="AF52">
        <f t="shared" si="20"/>
        <v>0</v>
      </c>
      <c r="AG52">
        <f t="shared" si="8"/>
        <v>0</v>
      </c>
      <c r="AH52">
        <f t="shared" si="21"/>
        <v>0</v>
      </c>
      <c r="AI52">
        <f t="shared" si="9"/>
        <v>0</v>
      </c>
      <c r="AJ52">
        <f t="shared" si="22"/>
        <v>0</v>
      </c>
      <c r="AL52" s="19">
        <f t="shared" si="10"/>
        <v>0</v>
      </c>
      <c r="AM52" s="15">
        <f t="shared" si="11"/>
        <v>0</v>
      </c>
      <c r="AN52" s="15">
        <f t="shared" si="12"/>
        <v>0</v>
      </c>
      <c r="AO52">
        <f t="shared" si="29"/>
        <v>0</v>
      </c>
      <c r="AP52" s="15">
        <f t="shared" si="13"/>
        <v>0</v>
      </c>
      <c r="AQ52">
        <f t="shared" si="23"/>
        <v>0</v>
      </c>
      <c r="AR52" s="15">
        <f t="shared" si="14"/>
        <v>1</v>
      </c>
      <c r="AS52">
        <f t="shared" si="24"/>
        <v>0</v>
      </c>
      <c r="AT52" s="15">
        <f t="shared" si="15"/>
        <v>0</v>
      </c>
      <c r="AU52">
        <f t="shared" si="25"/>
        <v>0</v>
      </c>
      <c r="AV52" s="15">
        <f t="shared" si="16"/>
        <v>0</v>
      </c>
      <c r="AW52">
        <f t="shared" si="30"/>
        <v>0</v>
      </c>
    </row>
    <row r="53" spans="1:49" ht="15" customHeight="1">
      <c r="A53" s="95" t="s">
        <v>22</v>
      </c>
      <c r="B53" s="96">
        <v>2</v>
      </c>
      <c r="C53" s="97">
        <v>2012</v>
      </c>
      <c r="D53" s="95" t="s">
        <v>21</v>
      </c>
      <c r="E53" s="98">
        <v>4</v>
      </c>
      <c r="F53" s="98">
        <v>24</v>
      </c>
      <c r="G53" s="98">
        <v>40</v>
      </c>
      <c r="H53" s="98">
        <v>26</v>
      </c>
      <c r="I53" s="98">
        <v>14</v>
      </c>
      <c r="J53" s="99">
        <v>65</v>
      </c>
      <c r="K53" s="99">
        <v>58.128078817734</v>
      </c>
      <c r="L53" s="99">
        <v>50</v>
      </c>
      <c r="M53" s="98">
        <v>212</v>
      </c>
      <c r="N53" s="98">
        <v>375</v>
      </c>
      <c r="O53" s="100">
        <v>140</v>
      </c>
      <c r="P53" s="98">
        <v>172</v>
      </c>
      <c r="Q53" s="99">
        <v>184.826086956522</v>
      </c>
      <c r="R53" s="100">
        <v>140</v>
      </c>
      <c r="S53" s="101">
        <v>42277</v>
      </c>
      <c r="T53">
        <f t="shared" si="0"/>
        <v>0</v>
      </c>
      <c r="U53">
        <f t="shared" si="1"/>
        <v>0</v>
      </c>
      <c r="V53">
        <f t="shared" si="2"/>
        <v>0</v>
      </c>
      <c r="W53">
        <f t="shared" si="17"/>
        <v>0</v>
      </c>
      <c r="Y53" s="19">
        <f t="shared" si="3"/>
        <v>0</v>
      </c>
      <c r="Z53" s="19">
        <f t="shared" si="4"/>
        <v>0</v>
      </c>
      <c r="AA53" s="19">
        <f t="shared" si="5"/>
        <v>0</v>
      </c>
      <c r="AB53" s="19">
        <f t="shared" si="18"/>
        <v>0</v>
      </c>
      <c r="AC53">
        <f t="shared" si="6"/>
        <v>0</v>
      </c>
      <c r="AD53">
        <f t="shared" si="19"/>
        <v>0</v>
      </c>
      <c r="AE53">
        <f t="shared" si="7"/>
        <v>0</v>
      </c>
      <c r="AF53">
        <f t="shared" si="20"/>
        <v>0</v>
      </c>
      <c r="AG53">
        <f t="shared" si="8"/>
        <v>1</v>
      </c>
      <c r="AH53">
        <f t="shared" si="21"/>
        <v>0</v>
      </c>
      <c r="AI53">
        <f t="shared" si="9"/>
        <v>0</v>
      </c>
      <c r="AJ53">
        <f t="shared" si="22"/>
        <v>0</v>
      </c>
      <c r="AL53" s="19">
        <f t="shared" si="10"/>
        <v>0</v>
      </c>
      <c r="AM53" s="15">
        <f t="shared" si="11"/>
        <v>0</v>
      </c>
      <c r="AN53" s="15">
        <f t="shared" si="12"/>
        <v>0</v>
      </c>
      <c r="AO53">
        <f t="shared" si="29"/>
        <v>0</v>
      </c>
      <c r="AP53" s="15">
        <f t="shared" si="13"/>
        <v>0</v>
      </c>
      <c r="AQ53">
        <f t="shared" si="23"/>
        <v>0</v>
      </c>
      <c r="AR53" s="15">
        <f t="shared" si="14"/>
        <v>0</v>
      </c>
      <c r="AS53">
        <f t="shared" si="24"/>
        <v>0</v>
      </c>
      <c r="AT53" s="15">
        <f t="shared" si="15"/>
        <v>1</v>
      </c>
      <c r="AU53">
        <f t="shared" si="25"/>
        <v>0</v>
      </c>
      <c r="AV53" s="15">
        <f t="shared" si="16"/>
        <v>0</v>
      </c>
      <c r="AW53">
        <f t="shared" si="30"/>
        <v>0</v>
      </c>
    </row>
    <row r="54" spans="1:49" ht="15" customHeight="1">
      <c r="A54" s="95" t="s">
        <v>22</v>
      </c>
      <c r="B54" s="96">
        <v>2</v>
      </c>
      <c r="C54" s="97">
        <v>2009</v>
      </c>
      <c r="D54" s="95" t="s">
        <v>18</v>
      </c>
      <c r="E54" s="98">
        <v>5</v>
      </c>
      <c r="F54" s="98">
        <v>189</v>
      </c>
      <c r="G54" s="98">
        <v>269</v>
      </c>
      <c r="H54" s="98">
        <v>123</v>
      </c>
      <c r="I54" s="98">
        <v>146</v>
      </c>
      <c r="J54" s="94"/>
      <c r="K54" s="99">
        <v>45.724907063197001</v>
      </c>
      <c r="L54" s="99">
        <v>50</v>
      </c>
      <c r="M54" s="94"/>
      <c r="N54" s="98">
        <v>452</v>
      </c>
      <c r="O54" s="100">
        <v>140</v>
      </c>
      <c r="P54" s="94"/>
      <c r="Q54" s="99">
        <v>223.63520730477299</v>
      </c>
      <c r="R54" s="100">
        <v>140</v>
      </c>
      <c r="S54" s="101">
        <v>42277</v>
      </c>
      <c r="T54">
        <f t="shared" si="0"/>
        <v>0</v>
      </c>
      <c r="U54">
        <f t="shared" si="1"/>
        <v>0</v>
      </c>
      <c r="V54">
        <f t="shared" si="2"/>
        <v>1</v>
      </c>
      <c r="W54">
        <f t="shared" si="17"/>
        <v>0</v>
      </c>
      <c r="Y54" s="19">
        <f t="shared" si="3"/>
        <v>0</v>
      </c>
      <c r="Z54" s="19">
        <f t="shared" si="4"/>
        <v>0</v>
      </c>
      <c r="AA54" s="19">
        <f t="shared" si="5"/>
        <v>0</v>
      </c>
      <c r="AB54" s="19">
        <f t="shared" si="18"/>
        <v>0</v>
      </c>
      <c r="AC54">
        <f t="shared" si="6"/>
        <v>0</v>
      </c>
      <c r="AD54">
        <f t="shared" si="19"/>
        <v>0</v>
      </c>
      <c r="AE54">
        <f t="shared" si="7"/>
        <v>0</v>
      </c>
      <c r="AF54">
        <f t="shared" si="20"/>
        <v>0</v>
      </c>
      <c r="AG54">
        <f t="shared" si="8"/>
        <v>0</v>
      </c>
      <c r="AH54">
        <f t="shared" si="21"/>
        <v>0</v>
      </c>
      <c r="AI54">
        <f t="shared" si="9"/>
        <v>1</v>
      </c>
      <c r="AJ54">
        <f t="shared" si="22"/>
        <v>0</v>
      </c>
      <c r="AL54" s="19">
        <f t="shared" si="10"/>
        <v>0</v>
      </c>
      <c r="AM54" s="15">
        <f t="shared" si="11"/>
        <v>0</v>
      </c>
      <c r="AN54" s="15">
        <f t="shared" si="12"/>
        <v>0</v>
      </c>
      <c r="AO54">
        <f t="shared" si="29"/>
        <v>0</v>
      </c>
      <c r="AP54" s="15">
        <f t="shared" si="13"/>
        <v>0</v>
      </c>
      <c r="AQ54">
        <f t="shared" si="23"/>
        <v>0</v>
      </c>
      <c r="AR54" s="15">
        <f t="shared" si="14"/>
        <v>0</v>
      </c>
      <c r="AS54">
        <f t="shared" si="24"/>
        <v>0</v>
      </c>
      <c r="AT54" s="15">
        <f t="shared" si="15"/>
        <v>0</v>
      </c>
      <c r="AU54">
        <f t="shared" si="25"/>
        <v>0</v>
      </c>
      <c r="AV54" s="15">
        <f t="shared" si="16"/>
        <v>1</v>
      </c>
      <c r="AW54">
        <f t="shared" si="30"/>
        <v>0</v>
      </c>
    </row>
    <row r="55" spans="1:49" ht="15" customHeight="1">
      <c r="A55" s="95" t="s">
        <v>22</v>
      </c>
      <c r="B55" s="96">
        <v>2</v>
      </c>
      <c r="C55" s="97">
        <v>2004</v>
      </c>
      <c r="D55" s="95" t="s">
        <v>18</v>
      </c>
      <c r="E55" s="98">
        <v>5</v>
      </c>
      <c r="F55" s="98">
        <v>238</v>
      </c>
      <c r="G55" s="98">
        <v>257</v>
      </c>
      <c r="H55" s="98">
        <v>113</v>
      </c>
      <c r="I55" s="98">
        <v>144</v>
      </c>
      <c r="J55" s="94"/>
      <c r="K55" s="99">
        <v>43.968871595330697</v>
      </c>
      <c r="L55" s="99">
        <v>50</v>
      </c>
      <c r="M55" s="94"/>
      <c r="N55" s="98">
        <v>480</v>
      </c>
      <c r="O55" s="100">
        <v>140</v>
      </c>
      <c r="P55" s="94"/>
      <c r="Q55" s="99">
        <v>253.89094601051099</v>
      </c>
      <c r="R55" s="100">
        <v>140</v>
      </c>
      <c r="S55" s="101">
        <v>42277</v>
      </c>
      <c r="T55">
        <f t="shared" si="0"/>
        <v>0</v>
      </c>
      <c r="U55">
        <f t="shared" si="1"/>
        <v>0</v>
      </c>
      <c r="V55">
        <f t="shared" si="2"/>
        <v>1</v>
      </c>
      <c r="W55">
        <f t="shared" si="17"/>
        <v>0</v>
      </c>
      <c r="Y55" s="19">
        <f t="shared" si="3"/>
        <v>0</v>
      </c>
      <c r="Z55" s="19">
        <f t="shared" si="4"/>
        <v>0</v>
      </c>
      <c r="AA55" s="19">
        <f t="shared" si="5"/>
        <v>0</v>
      </c>
      <c r="AB55" s="19">
        <f t="shared" si="18"/>
        <v>0</v>
      </c>
      <c r="AC55">
        <f t="shared" si="6"/>
        <v>0</v>
      </c>
      <c r="AD55">
        <f t="shared" si="19"/>
        <v>0</v>
      </c>
      <c r="AE55">
        <f t="shared" si="7"/>
        <v>0</v>
      </c>
      <c r="AF55">
        <f t="shared" si="20"/>
        <v>0</v>
      </c>
      <c r="AG55">
        <f t="shared" si="8"/>
        <v>0</v>
      </c>
      <c r="AH55">
        <f t="shared" si="21"/>
        <v>0</v>
      </c>
      <c r="AI55">
        <f t="shared" si="9"/>
        <v>1</v>
      </c>
      <c r="AJ55">
        <f t="shared" si="22"/>
        <v>0</v>
      </c>
      <c r="AL55" s="19">
        <f t="shared" si="10"/>
        <v>0</v>
      </c>
      <c r="AM55" s="15">
        <f t="shared" si="11"/>
        <v>0</v>
      </c>
      <c r="AN55" s="15">
        <f t="shared" si="12"/>
        <v>0</v>
      </c>
      <c r="AO55">
        <f t="shared" si="29"/>
        <v>0</v>
      </c>
      <c r="AP55" s="15">
        <f t="shared" si="13"/>
        <v>0</v>
      </c>
      <c r="AQ55">
        <f t="shared" si="23"/>
        <v>0</v>
      </c>
      <c r="AR55" s="15">
        <f t="shared" si="14"/>
        <v>0</v>
      </c>
      <c r="AS55">
        <f t="shared" si="24"/>
        <v>0</v>
      </c>
      <c r="AT55" s="15">
        <f t="shared" si="15"/>
        <v>0</v>
      </c>
      <c r="AU55">
        <f t="shared" si="25"/>
        <v>0</v>
      </c>
      <c r="AV55" s="15">
        <f t="shared" si="16"/>
        <v>1</v>
      </c>
      <c r="AW55">
        <f t="shared" si="30"/>
        <v>0</v>
      </c>
    </row>
    <row r="56" spans="1:49" ht="15" customHeight="1">
      <c r="A56" s="95" t="s">
        <v>22</v>
      </c>
      <c r="B56" s="96">
        <v>2</v>
      </c>
      <c r="C56" s="97">
        <v>2001</v>
      </c>
      <c r="D56" s="95" t="s">
        <v>20</v>
      </c>
      <c r="E56" s="98">
        <v>3</v>
      </c>
      <c r="F56" s="98">
        <v>117</v>
      </c>
      <c r="G56" s="98">
        <v>29</v>
      </c>
      <c r="H56" s="98">
        <v>0</v>
      </c>
      <c r="I56" s="98">
        <v>29</v>
      </c>
      <c r="J56" s="99">
        <v>0</v>
      </c>
      <c r="K56" s="99">
        <v>0</v>
      </c>
      <c r="L56" s="99">
        <v>50</v>
      </c>
      <c r="M56" s="98">
        <v>222</v>
      </c>
      <c r="N56" s="98">
        <v>232</v>
      </c>
      <c r="O56" s="100">
        <v>140</v>
      </c>
      <c r="P56" s="98">
        <v>193</v>
      </c>
      <c r="Q56" s="99">
        <v>161.912087912088</v>
      </c>
      <c r="R56" s="100">
        <v>140</v>
      </c>
      <c r="S56" s="101">
        <v>42277</v>
      </c>
      <c r="T56">
        <f t="shared" si="0"/>
        <v>0</v>
      </c>
      <c r="U56">
        <f t="shared" si="1"/>
        <v>0</v>
      </c>
      <c r="V56">
        <f t="shared" si="2"/>
        <v>0</v>
      </c>
      <c r="W56">
        <f t="shared" si="17"/>
        <v>0</v>
      </c>
      <c r="Y56" s="19">
        <f t="shared" si="3"/>
        <v>0</v>
      </c>
      <c r="Z56" s="19">
        <f t="shared" si="4"/>
        <v>0</v>
      </c>
      <c r="AA56" s="19">
        <f t="shared" si="5"/>
        <v>0</v>
      </c>
      <c r="AB56" s="19">
        <f t="shared" si="18"/>
        <v>0</v>
      </c>
      <c r="AC56">
        <f t="shared" si="6"/>
        <v>0</v>
      </c>
      <c r="AD56">
        <f t="shared" si="19"/>
        <v>0</v>
      </c>
      <c r="AE56">
        <f t="shared" si="7"/>
        <v>1</v>
      </c>
      <c r="AF56">
        <f t="shared" si="20"/>
        <v>0</v>
      </c>
      <c r="AG56">
        <f t="shared" si="8"/>
        <v>0</v>
      </c>
      <c r="AH56">
        <f t="shared" si="21"/>
        <v>0</v>
      </c>
      <c r="AI56">
        <f t="shared" si="9"/>
        <v>0</v>
      </c>
      <c r="AJ56">
        <f t="shared" si="22"/>
        <v>0</v>
      </c>
      <c r="AL56" s="19">
        <f t="shared" si="10"/>
        <v>0</v>
      </c>
      <c r="AM56" s="15">
        <f t="shared" si="11"/>
        <v>0</v>
      </c>
      <c r="AN56" s="15">
        <f t="shared" si="12"/>
        <v>0</v>
      </c>
      <c r="AO56">
        <f t="shared" si="29"/>
        <v>0</v>
      </c>
      <c r="AP56" s="15">
        <f t="shared" si="13"/>
        <v>0</v>
      </c>
      <c r="AQ56">
        <f t="shared" si="23"/>
        <v>0</v>
      </c>
      <c r="AR56" s="15">
        <f t="shared" si="14"/>
        <v>1</v>
      </c>
      <c r="AS56">
        <f t="shared" si="24"/>
        <v>0</v>
      </c>
      <c r="AT56" s="15">
        <f t="shared" si="15"/>
        <v>0</v>
      </c>
      <c r="AU56">
        <f t="shared" si="25"/>
        <v>0</v>
      </c>
      <c r="AV56" s="15">
        <f t="shared" si="16"/>
        <v>0</v>
      </c>
      <c r="AW56">
        <f t="shared" si="30"/>
        <v>0</v>
      </c>
    </row>
    <row r="57" spans="1:49" ht="15" customHeight="1">
      <c r="A57" s="95" t="s">
        <v>22</v>
      </c>
      <c r="B57" s="96">
        <v>2</v>
      </c>
      <c r="C57" s="97">
        <v>2001</v>
      </c>
      <c r="D57" s="95" t="s">
        <v>21</v>
      </c>
      <c r="E57" s="98">
        <v>4</v>
      </c>
      <c r="F57" s="98">
        <v>79</v>
      </c>
      <c r="G57" s="98">
        <v>50</v>
      </c>
      <c r="H57" s="98">
        <v>0</v>
      </c>
      <c r="I57" s="98">
        <v>50</v>
      </c>
      <c r="J57" s="99">
        <v>0</v>
      </c>
      <c r="K57" s="99">
        <v>0</v>
      </c>
      <c r="L57" s="99">
        <v>50</v>
      </c>
      <c r="M57" s="98">
        <v>272</v>
      </c>
      <c r="N57" s="98">
        <v>311</v>
      </c>
      <c r="O57" s="100">
        <v>140</v>
      </c>
      <c r="P57" s="98">
        <v>222</v>
      </c>
      <c r="Q57" s="99">
        <v>215.27173913043501</v>
      </c>
      <c r="R57" s="100">
        <v>140</v>
      </c>
      <c r="S57" s="101">
        <v>42277</v>
      </c>
      <c r="T57">
        <f t="shared" si="0"/>
        <v>0</v>
      </c>
      <c r="U57">
        <f t="shared" si="1"/>
        <v>0</v>
      </c>
      <c r="V57">
        <f t="shared" si="2"/>
        <v>0</v>
      </c>
      <c r="W57">
        <f t="shared" si="17"/>
        <v>0</v>
      </c>
      <c r="Y57" s="19">
        <f t="shared" si="3"/>
        <v>0</v>
      </c>
      <c r="Z57" s="19">
        <f t="shared" si="4"/>
        <v>0</v>
      </c>
      <c r="AA57" s="19">
        <f t="shared" si="5"/>
        <v>0</v>
      </c>
      <c r="AB57" s="19">
        <f t="shared" si="18"/>
        <v>0</v>
      </c>
      <c r="AC57">
        <f t="shared" si="6"/>
        <v>0</v>
      </c>
      <c r="AD57">
        <f t="shared" si="19"/>
        <v>0</v>
      </c>
      <c r="AE57">
        <f t="shared" si="7"/>
        <v>0</v>
      </c>
      <c r="AF57">
        <f t="shared" si="20"/>
        <v>0</v>
      </c>
      <c r="AG57">
        <f t="shared" si="8"/>
        <v>1</v>
      </c>
      <c r="AH57">
        <f t="shared" si="21"/>
        <v>0</v>
      </c>
      <c r="AI57">
        <f t="shared" si="9"/>
        <v>0</v>
      </c>
      <c r="AJ57">
        <f t="shared" si="22"/>
        <v>0</v>
      </c>
      <c r="AL57" s="19">
        <f t="shared" si="10"/>
        <v>0</v>
      </c>
      <c r="AM57" s="15">
        <f t="shared" si="11"/>
        <v>0</v>
      </c>
      <c r="AN57" s="15">
        <f t="shared" si="12"/>
        <v>0</v>
      </c>
      <c r="AO57">
        <f t="shared" si="29"/>
        <v>0</v>
      </c>
      <c r="AP57" s="15">
        <f t="shared" si="13"/>
        <v>0</v>
      </c>
      <c r="AQ57">
        <f t="shared" si="23"/>
        <v>0</v>
      </c>
      <c r="AR57" s="15">
        <f t="shared" si="14"/>
        <v>0</v>
      </c>
      <c r="AS57">
        <f t="shared" si="24"/>
        <v>0</v>
      </c>
      <c r="AT57" s="15">
        <f t="shared" si="15"/>
        <v>1</v>
      </c>
      <c r="AU57">
        <f t="shared" si="25"/>
        <v>0</v>
      </c>
      <c r="AV57" s="15">
        <f t="shared" si="16"/>
        <v>0</v>
      </c>
      <c r="AW57">
        <f t="shared" si="30"/>
        <v>0</v>
      </c>
    </row>
    <row r="58" spans="1:49" ht="15" customHeight="1">
      <c r="A58" s="95" t="s">
        <v>22</v>
      </c>
      <c r="B58" s="96">
        <v>2</v>
      </c>
      <c r="C58" s="97">
        <v>2001</v>
      </c>
      <c r="D58" s="95" t="s">
        <v>18</v>
      </c>
      <c r="E58" s="98">
        <v>5</v>
      </c>
      <c r="F58" s="98">
        <v>311</v>
      </c>
      <c r="G58" s="98">
        <v>89</v>
      </c>
      <c r="H58" s="98">
        <v>0</v>
      </c>
      <c r="I58" s="98">
        <v>89</v>
      </c>
      <c r="J58" s="94"/>
      <c r="K58" s="99">
        <v>0</v>
      </c>
      <c r="L58" s="99">
        <v>50</v>
      </c>
      <c r="M58" s="94"/>
      <c r="N58" s="98">
        <v>311</v>
      </c>
      <c r="O58" s="100">
        <v>140</v>
      </c>
      <c r="P58" s="94"/>
      <c r="Q58" s="99">
        <v>113.87588873342</v>
      </c>
      <c r="R58" s="100">
        <v>140</v>
      </c>
      <c r="S58" s="101">
        <v>42277</v>
      </c>
      <c r="T58">
        <f t="shared" si="0"/>
        <v>0</v>
      </c>
      <c r="U58">
        <f t="shared" si="1"/>
        <v>0</v>
      </c>
      <c r="V58">
        <f t="shared" si="2"/>
        <v>1</v>
      </c>
      <c r="W58">
        <f t="shared" si="17"/>
        <v>0</v>
      </c>
      <c r="Y58" s="19">
        <f t="shared" si="3"/>
        <v>0</v>
      </c>
      <c r="Z58" s="19">
        <f t="shared" si="4"/>
        <v>0</v>
      </c>
      <c r="AA58" s="19">
        <f t="shared" si="5"/>
        <v>0</v>
      </c>
      <c r="AB58" s="19">
        <f t="shared" si="18"/>
        <v>0</v>
      </c>
      <c r="AC58">
        <f t="shared" si="6"/>
        <v>0</v>
      </c>
      <c r="AD58">
        <f t="shared" si="19"/>
        <v>0</v>
      </c>
      <c r="AE58">
        <f t="shared" si="7"/>
        <v>0</v>
      </c>
      <c r="AF58">
        <f t="shared" si="20"/>
        <v>0</v>
      </c>
      <c r="AG58">
        <f t="shared" si="8"/>
        <v>0</v>
      </c>
      <c r="AH58">
        <f t="shared" si="21"/>
        <v>0</v>
      </c>
      <c r="AI58">
        <f t="shared" si="9"/>
        <v>1</v>
      </c>
      <c r="AJ58">
        <f t="shared" si="22"/>
        <v>0</v>
      </c>
      <c r="AL58" s="19">
        <f t="shared" si="10"/>
        <v>0</v>
      </c>
      <c r="AM58" s="15">
        <f t="shared" si="11"/>
        <v>0</v>
      </c>
      <c r="AN58" s="15">
        <f t="shared" si="12"/>
        <v>0</v>
      </c>
      <c r="AO58">
        <f t="shared" si="29"/>
        <v>0</v>
      </c>
      <c r="AP58" s="15">
        <f t="shared" si="13"/>
        <v>0</v>
      </c>
      <c r="AQ58">
        <f t="shared" si="23"/>
        <v>0</v>
      </c>
      <c r="AR58" s="15">
        <f t="shared" si="14"/>
        <v>0</v>
      </c>
      <c r="AS58">
        <f t="shared" si="24"/>
        <v>0</v>
      </c>
      <c r="AT58" s="15">
        <f t="shared" si="15"/>
        <v>0</v>
      </c>
      <c r="AU58">
        <f t="shared" si="25"/>
        <v>0</v>
      </c>
      <c r="AV58" s="15">
        <f t="shared" si="16"/>
        <v>1</v>
      </c>
      <c r="AW58">
        <f t="shared" si="30"/>
        <v>0</v>
      </c>
    </row>
    <row r="59" spans="1:49" ht="15" customHeight="1">
      <c r="A59" s="95" t="s">
        <v>22</v>
      </c>
      <c r="B59" s="96">
        <v>2</v>
      </c>
      <c r="C59" s="97">
        <v>2002</v>
      </c>
      <c r="D59" s="95" t="s">
        <v>19</v>
      </c>
      <c r="E59" s="98">
        <v>1</v>
      </c>
      <c r="F59" s="98">
        <v>45</v>
      </c>
      <c r="G59" s="98">
        <v>41</v>
      </c>
      <c r="H59" s="98">
        <v>2</v>
      </c>
      <c r="I59" s="98">
        <v>39</v>
      </c>
      <c r="J59" s="99">
        <v>4.8780487804878003</v>
      </c>
      <c r="K59" s="99">
        <v>4.8780487804878003</v>
      </c>
      <c r="L59" s="99">
        <v>50</v>
      </c>
      <c r="M59" s="98">
        <v>267</v>
      </c>
      <c r="N59" s="98">
        <v>267</v>
      </c>
      <c r="O59" s="100">
        <v>140</v>
      </c>
      <c r="P59" s="98">
        <v>226</v>
      </c>
      <c r="Q59" s="99">
        <v>226.326086956522</v>
      </c>
      <c r="R59" s="100">
        <v>140</v>
      </c>
      <c r="S59" s="101">
        <v>42277</v>
      </c>
      <c r="T59">
        <f t="shared" si="0"/>
        <v>0</v>
      </c>
      <c r="U59">
        <f t="shared" si="1"/>
        <v>0</v>
      </c>
      <c r="V59">
        <f t="shared" si="2"/>
        <v>0</v>
      </c>
      <c r="W59">
        <f t="shared" si="17"/>
        <v>0</v>
      </c>
      <c r="Y59" s="19">
        <f t="shared" si="3"/>
        <v>0</v>
      </c>
      <c r="Z59" s="19">
        <f t="shared" si="4"/>
        <v>0</v>
      </c>
      <c r="AA59" s="19">
        <f t="shared" si="5"/>
        <v>1</v>
      </c>
      <c r="AB59" s="19">
        <f t="shared" si="18"/>
        <v>0</v>
      </c>
      <c r="AC59">
        <f t="shared" si="6"/>
        <v>0</v>
      </c>
      <c r="AD59">
        <f t="shared" si="19"/>
        <v>0</v>
      </c>
      <c r="AE59">
        <f t="shared" si="7"/>
        <v>0</v>
      </c>
      <c r="AF59">
        <f t="shared" si="20"/>
        <v>0</v>
      </c>
      <c r="AG59">
        <f t="shared" si="8"/>
        <v>0</v>
      </c>
      <c r="AH59">
        <f t="shared" si="21"/>
        <v>0</v>
      </c>
      <c r="AI59">
        <f t="shared" si="9"/>
        <v>0</v>
      </c>
      <c r="AJ59">
        <f t="shared" si="22"/>
        <v>0</v>
      </c>
      <c r="AL59" s="19">
        <f t="shared" si="10"/>
        <v>0</v>
      </c>
      <c r="AM59" s="15">
        <f t="shared" si="11"/>
        <v>0</v>
      </c>
      <c r="AN59" s="15">
        <f t="shared" si="12"/>
        <v>1</v>
      </c>
      <c r="AO59">
        <f t="shared" si="29"/>
        <v>0</v>
      </c>
      <c r="AP59" s="15">
        <f t="shared" si="13"/>
        <v>0</v>
      </c>
      <c r="AQ59">
        <f t="shared" si="23"/>
        <v>0</v>
      </c>
      <c r="AR59" s="15">
        <f t="shared" si="14"/>
        <v>0</v>
      </c>
      <c r="AS59">
        <f t="shared" si="24"/>
        <v>0</v>
      </c>
      <c r="AT59" s="15">
        <f t="shared" si="15"/>
        <v>0</v>
      </c>
      <c r="AU59">
        <f t="shared" si="25"/>
        <v>0</v>
      </c>
      <c r="AV59" s="15">
        <f t="shared" si="16"/>
        <v>0</v>
      </c>
      <c r="AW59">
        <f t="shared" si="30"/>
        <v>0</v>
      </c>
    </row>
    <row r="60" spans="1:49" ht="15" customHeight="1">
      <c r="A60" s="95" t="s">
        <v>22</v>
      </c>
      <c r="B60" s="96">
        <v>2</v>
      </c>
      <c r="C60" s="97">
        <v>2010</v>
      </c>
      <c r="D60" s="95" t="s">
        <v>21</v>
      </c>
      <c r="E60" s="98">
        <v>4</v>
      </c>
      <c r="F60" s="98">
        <v>62</v>
      </c>
      <c r="G60" s="98">
        <v>66</v>
      </c>
      <c r="H60" s="98">
        <v>28</v>
      </c>
      <c r="I60" s="98">
        <v>38</v>
      </c>
      <c r="J60" s="99">
        <v>42.424242424242401</v>
      </c>
      <c r="K60" s="99">
        <v>42.424242424242401</v>
      </c>
      <c r="L60" s="99">
        <v>50</v>
      </c>
      <c r="M60" s="98">
        <v>295</v>
      </c>
      <c r="N60" s="98">
        <v>460</v>
      </c>
      <c r="O60" s="100">
        <v>140</v>
      </c>
      <c r="P60" s="98">
        <v>229</v>
      </c>
      <c r="Q60" s="99">
        <v>237.85869565217399</v>
      </c>
      <c r="R60" s="100">
        <v>140</v>
      </c>
      <c r="S60" s="101">
        <v>42277</v>
      </c>
      <c r="T60">
        <f t="shared" si="0"/>
        <v>0</v>
      </c>
      <c r="U60">
        <f t="shared" si="1"/>
        <v>0</v>
      </c>
      <c r="V60">
        <f t="shared" si="2"/>
        <v>0</v>
      </c>
      <c r="W60">
        <f t="shared" si="17"/>
        <v>0</v>
      </c>
      <c r="Y60" s="19">
        <f t="shared" si="3"/>
        <v>0</v>
      </c>
      <c r="Z60" s="19">
        <f t="shared" si="4"/>
        <v>0</v>
      </c>
      <c r="AA60" s="19">
        <f t="shared" si="5"/>
        <v>0</v>
      </c>
      <c r="AB60" s="19">
        <f t="shared" si="18"/>
        <v>0</v>
      </c>
      <c r="AC60">
        <f t="shared" si="6"/>
        <v>0</v>
      </c>
      <c r="AD60">
        <f t="shared" si="19"/>
        <v>0</v>
      </c>
      <c r="AE60">
        <f t="shared" si="7"/>
        <v>0</v>
      </c>
      <c r="AF60">
        <f t="shared" si="20"/>
        <v>0</v>
      </c>
      <c r="AG60">
        <f t="shared" si="8"/>
        <v>1</v>
      </c>
      <c r="AH60">
        <f t="shared" si="21"/>
        <v>0</v>
      </c>
      <c r="AI60">
        <f t="shared" si="9"/>
        <v>0</v>
      </c>
      <c r="AJ60">
        <f t="shared" si="22"/>
        <v>0</v>
      </c>
      <c r="AL60" s="19">
        <f t="shared" si="10"/>
        <v>0</v>
      </c>
      <c r="AM60" s="15">
        <f t="shared" si="11"/>
        <v>0</v>
      </c>
      <c r="AN60" s="15">
        <f t="shared" si="12"/>
        <v>0</v>
      </c>
      <c r="AO60">
        <f t="shared" si="29"/>
        <v>0</v>
      </c>
      <c r="AP60" s="15">
        <f t="shared" si="13"/>
        <v>0</v>
      </c>
      <c r="AQ60">
        <f t="shared" si="23"/>
        <v>0</v>
      </c>
      <c r="AR60" s="15">
        <f t="shared" si="14"/>
        <v>0</v>
      </c>
      <c r="AS60">
        <f t="shared" si="24"/>
        <v>0</v>
      </c>
      <c r="AT60" s="15">
        <f t="shared" si="15"/>
        <v>1</v>
      </c>
      <c r="AU60">
        <f t="shared" si="25"/>
        <v>0</v>
      </c>
      <c r="AV60" s="15">
        <f t="shared" si="16"/>
        <v>0</v>
      </c>
      <c r="AW60">
        <f t="shared" si="30"/>
        <v>0</v>
      </c>
    </row>
    <row r="61" spans="1:49" ht="15" customHeight="1">
      <c r="A61" s="95" t="s">
        <v>22</v>
      </c>
      <c r="B61" s="96">
        <v>2</v>
      </c>
      <c r="C61" s="97">
        <v>2014</v>
      </c>
      <c r="D61" s="95" t="s">
        <v>17</v>
      </c>
      <c r="E61" s="98">
        <v>2</v>
      </c>
      <c r="F61" s="98">
        <v>43</v>
      </c>
      <c r="G61" s="98">
        <v>30</v>
      </c>
      <c r="H61" s="98">
        <v>9</v>
      </c>
      <c r="I61" s="98">
        <v>21</v>
      </c>
      <c r="J61" s="99">
        <v>30</v>
      </c>
      <c r="K61" s="99">
        <v>41.3333333333333</v>
      </c>
      <c r="L61" s="99">
        <v>50</v>
      </c>
      <c r="M61" s="98">
        <v>213</v>
      </c>
      <c r="N61" s="98">
        <v>258</v>
      </c>
      <c r="O61" s="100">
        <v>140</v>
      </c>
      <c r="P61" s="98">
        <v>183</v>
      </c>
      <c r="Q61" s="99">
        <v>178.07777777777801</v>
      </c>
      <c r="R61" s="100">
        <v>140</v>
      </c>
      <c r="S61" s="101">
        <v>42277</v>
      </c>
      <c r="T61">
        <f t="shared" si="0"/>
        <v>0</v>
      </c>
      <c r="U61">
        <f t="shared" si="1"/>
        <v>0</v>
      </c>
      <c r="V61">
        <f t="shared" si="2"/>
        <v>0</v>
      </c>
      <c r="W61">
        <f t="shared" si="17"/>
        <v>0</v>
      </c>
      <c r="Y61" s="19">
        <f t="shared" si="3"/>
        <v>0</v>
      </c>
      <c r="Z61" s="19">
        <f t="shared" si="4"/>
        <v>0</v>
      </c>
      <c r="AA61" s="19">
        <f t="shared" si="5"/>
        <v>0</v>
      </c>
      <c r="AB61" s="19">
        <f t="shared" si="18"/>
        <v>0</v>
      </c>
      <c r="AC61">
        <f t="shared" si="6"/>
        <v>1</v>
      </c>
      <c r="AD61">
        <f t="shared" si="19"/>
        <v>0</v>
      </c>
      <c r="AE61">
        <f t="shared" si="7"/>
        <v>0</v>
      </c>
      <c r="AF61">
        <f t="shared" si="20"/>
        <v>0</v>
      </c>
      <c r="AG61">
        <f t="shared" si="8"/>
        <v>0</v>
      </c>
      <c r="AH61">
        <f t="shared" si="21"/>
        <v>0</v>
      </c>
      <c r="AI61">
        <f t="shared" si="9"/>
        <v>0</v>
      </c>
      <c r="AJ61">
        <f t="shared" si="22"/>
        <v>0</v>
      </c>
      <c r="AL61" s="19">
        <f t="shared" si="10"/>
        <v>0</v>
      </c>
      <c r="AM61" s="15">
        <f t="shared" si="11"/>
        <v>1</v>
      </c>
      <c r="AN61" s="15">
        <f t="shared" si="12"/>
        <v>0</v>
      </c>
      <c r="AO61">
        <f t="shared" si="29"/>
        <v>0</v>
      </c>
      <c r="AP61" s="15">
        <f t="shared" si="13"/>
        <v>1</v>
      </c>
      <c r="AQ61">
        <f t="shared" si="23"/>
        <v>0</v>
      </c>
      <c r="AR61" s="15">
        <f t="shared" si="14"/>
        <v>0</v>
      </c>
      <c r="AS61">
        <f t="shared" si="24"/>
        <v>0</v>
      </c>
      <c r="AT61" s="15">
        <f t="shared" si="15"/>
        <v>0</v>
      </c>
      <c r="AU61">
        <f t="shared" si="25"/>
        <v>0</v>
      </c>
      <c r="AV61" s="15">
        <f t="shared" si="16"/>
        <v>0</v>
      </c>
      <c r="AW61">
        <f t="shared" si="30"/>
        <v>0</v>
      </c>
    </row>
    <row r="62" spans="1:49" ht="15" customHeight="1">
      <c r="A62" s="95" t="s">
        <v>22</v>
      </c>
      <c r="B62" s="96">
        <v>2</v>
      </c>
      <c r="C62" s="97">
        <v>2001</v>
      </c>
      <c r="D62" s="95" t="s">
        <v>17</v>
      </c>
      <c r="E62" s="98">
        <v>2</v>
      </c>
      <c r="F62" s="98">
        <v>87</v>
      </c>
      <c r="G62" s="98">
        <v>9</v>
      </c>
      <c r="H62" s="98">
        <v>0</v>
      </c>
      <c r="I62" s="98">
        <v>9</v>
      </c>
      <c r="J62" s="99">
        <v>0</v>
      </c>
      <c r="K62" s="99">
        <v>0</v>
      </c>
      <c r="L62" s="99">
        <v>50</v>
      </c>
      <c r="M62" s="98">
        <v>114</v>
      </c>
      <c r="N62" s="98">
        <v>115</v>
      </c>
      <c r="O62" s="100">
        <v>140</v>
      </c>
      <c r="P62" s="98">
        <v>105</v>
      </c>
      <c r="Q62" s="99">
        <v>64.6666666666667</v>
      </c>
      <c r="R62" s="100">
        <v>140</v>
      </c>
      <c r="S62" s="101">
        <v>42277</v>
      </c>
      <c r="T62">
        <f t="shared" si="0"/>
        <v>0</v>
      </c>
      <c r="U62">
        <f t="shared" si="1"/>
        <v>0</v>
      </c>
      <c r="V62">
        <f t="shared" si="2"/>
        <v>0</v>
      </c>
      <c r="W62">
        <f t="shared" si="17"/>
        <v>0</v>
      </c>
      <c r="Y62" s="19">
        <f t="shared" si="3"/>
        <v>0</v>
      </c>
      <c r="Z62" s="19">
        <f t="shared" si="4"/>
        <v>0</v>
      </c>
      <c r="AA62" s="19">
        <f t="shared" si="5"/>
        <v>0</v>
      </c>
      <c r="AB62" s="19">
        <f t="shared" si="18"/>
        <v>0</v>
      </c>
      <c r="AC62">
        <f t="shared" si="6"/>
        <v>1</v>
      </c>
      <c r="AD62">
        <f t="shared" si="19"/>
        <v>0</v>
      </c>
      <c r="AE62">
        <f t="shared" si="7"/>
        <v>0</v>
      </c>
      <c r="AF62">
        <f t="shared" si="20"/>
        <v>0</v>
      </c>
      <c r="AG62">
        <f t="shared" si="8"/>
        <v>0</v>
      </c>
      <c r="AH62">
        <f t="shared" si="21"/>
        <v>0</v>
      </c>
      <c r="AI62">
        <f t="shared" si="9"/>
        <v>0</v>
      </c>
      <c r="AJ62">
        <f t="shared" si="22"/>
        <v>0</v>
      </c>
      <c r="AL62" s="19">
        <f t="shared" si="10"/>
        <v>0</v>
      </c>
      <c r="AM62" s="15">
        <f t="shared" si="11"/>
        <v>0</v>
      </c>
      <c r="AN62" s="15">
        <f t="shared" si="12"/>
        <v>0</v>
      </c>
      <c r="AO62">
        <f t="shared" si="29"/>
        <v>0</v>
      </c>
      <c r="AP62" s="15">
        <f t="shared" si="13"/>
        <v>1</v>
      </c>
      <c r="AQ62">
        <f t="shared" si="23"/>
        <v>0</v>
      </c>
      <c r="AR62" s="15">
        <f t="shared" si="14"/>
        <v>0</v>
      </c>
      <c r="AS62">
        <f t="shared" si="24"/>
        <v>0</v>
      </c>
      <c r="AT62" s="15">
        <f t="shared" si="15"/>
        <v>0</v>
      </c>
      <c r="AU62">
        <f t="shared" si="25"/>
        <v>0</v>
      </c>
      <c r="AV62" s="15">
        <f t="shared" si="16"/>
        <v>0</v>
      </c>
      <c r="AW62">
        <f t="shared" si="30"/>
        <v>0</v>
      </c>
    </row>
    <row r="63" spans="1:49" ht="15" customHeight="1">
      <c r="A63" s="95" t="s">
        <v>22</v>
      </c>
      <c r="B63" s="96">
        <v>2</v>
      </c>
      <c r="C63" s="97">
        <v>2015</v>
      </c>
      <c r="D63" s="95" t="s">
        <v>18</v>
      </c>
      <c r="E63" s="98">
        <v>5</v>
      </c>
      <c r="F63" s="98">
        <v>191</v>
      </c>
      <c r="G63" s="98">
        <v>156</v>
      </c>
      <c r="H63" s="98">
        <v>67</v>
      </c>
      <c r="I63" s="98">
        <v>89</v>
      </c>
      <c r="J63" s="94"/>
      <c r="K63" s="99">
        <v>42.948717948717899</v>
      </c>
      <c r="L63" s="99">
        <v>50</v>
      </c>
      <c r="M63" s="94"/>
      <c r="N63" s="98">
        <v>387</v>
      </c>
      <c r="O63" s="100">
        <v>140</v>
      </c>
      <c r="P63" s="94"/>
      <c r="Q63" s="99">
        <v>210.74109332696301</v>
      </c>
      <c r="R63" s="100">
        <v>140</v>
      </c>
      <c r="S63" s="101">
        <v>42277</v>
      </c>
      <c r="T63">
        <f t="shared" si="0"/>
        <v>0</v>
      </c>
      <c r="U63">
        <f t="shared" si="1"/>
        <v>1</v>
      </c>
      <c r="V63">
        <f t="shared" si="2"/>
        <v>1</v>
      </c>
      <c r="W63">
        <f t="shared" si="17"/>
        <v>0</v>
      </c>
      <c r="Y63" s="19">
        <f t="shared" si="3"/>
        <v>0</v>
      </c>
      <c r="Z63" s="19">
        <f t="shared" si="4"/>
        <v>1</v>
      </c>
      <c r="AA63" s="19">
        <f t="shared" si="5"/>
        <v>0</v>
      </c>
      <c r="AB63" s="19">
        <f t="shared" si="18"/>
        <v>0</v>
      </c>
      <c r="AC63">
        <f t="shared" si="6"/>
        <v>0</v>
      </c>
      <c r="AD63">
        <f t="shared" si="19"/>
        <v>0</v>
      </c>
      <c r="AE63">
        <f t="shared" si="7"/>
        <v>0</v>
      </c>
      <c r="AF63">
        <f t="shared" si="20"/>
        <v>0</v>
      </c>
      <c r="AG63">
        <f t="shared" si="8"/>
        <v>0</v>
      </c>
      <c r="AH63">
        <f t="shared" si="21"/>
        <v>0</v>
      </c>
      <c r="AI63">
        <f t="shared" si="9"/>
        <v>1</v>
      </c>
      <c r="AJ63">
        <f t="shared" si="22"/>
        <v>0</v>
      </c>
      <c r="AL63" s="19">
        <f t="shared" si="10"/>
        <v>0</v>
      </c>
      <c r="AM63" s="15">
        <f t="shared" si="11"/>
        <v>0</v>
      </c>
      <c r="AN63" s="15">
        <f t="shared" si="12"/>
        <v>0</v>
      </c>
      <c r="AO63">
        <f t="shared" si="29"/>
        <v>0</v>
      </c>
      <c r="AP63" s="15">
        <f t="shared" si="13"/>
        <v>0</v>
      </c>
      <c r="AQ63">
        <f t="shared" si="23"/>
        <v>0</v>
      </c>
      <c r="AR63" s="15">
        <f t="shared" si="14"/>
        <v>0</v>
      </c>
      <c r="AS63">
        <f t="shared" si="24"/>
        <v>0</v>
      </c>
      <c r="AT63" s="15">
        <f t="shared" si="15"/>
        <v>0</v>
      </c>
      <c r="AU63">
        <f t="shared" si="25"/>
        <v>0</v>
      </c>
      <c r="AV63" s="15">
        <f t="shared" si="16"/>
        <v>1</v>
      </c>
      <c r="AW63">
        <f t="shared" si="30"/>
        <v>0</v>
      </c>
    </row>
    <row r="64" spans="1:49" ht="15" customHeight="1">
      <c r="A64" s="95" t="s">
        <v>22</v>
      </c>
      <c r="B64" s="96">
        <v>2</v>
      </c>
      <c r="C64" s="97">
        <v>2015</v>
      </c>
      <c r="D64" s="95" t="s">
        <v>21</v>
      </c>
      <c r="E64" s="98">
        <v>4</v>
      </c>
      <c r="F64" s="98">
        <v>52</v>
      </c>
      <c r="G64" s="98">
        <v>41</v>
      </c>
      <c r="H64" s="98">
        <v>14</v>
      </c>
      <c r="I64" s="98">
        <v>27</v>
      </c>
      <c r="J64" s="99">
        <v>34.146341463414601</v>
      </c>
      <c r="K64" s="99">
        <v>42.948717948717899</v>
      </c>
      <c r="L64" s="99">
        <v>50</v>
      </c>
      <c r="M64" s="98">
        <v>272</v>
      </c>
      <c r="N64" s="98">
        <v>387</v>
      </c>
      <c r="O64" s="100">
        <v>140</v>
      </c>
      <c r="P64" s="98">
        <v>231</v>
      </c>
      <c r="Q64" s="99">
        <v>228.53260869565199</v>
      </c>
      <c r="R64" s="100">
        <v>140</v>
      </c>
      <c r="S64" s="101">
        <v>42277</v>
      </c>
      <c r="T64">
        <f t="shared" si="0"/>
        <v>0</v>
      </c>
      <c r="U64">
        <f t="shared" si="1"/>
        <v>1</v>
      </c>
      <c r="V64">
        <f t="shared" si="2"/>
        <v>0</v>
      </c>
      <c r="W64">
        <f t="shared" si="17"/>
        <v>0</v>
      </c>
      <c r="Y64" s="19">
        <f t="shared" si="3"/>
        <v>0</v>
      </c>
      <c r="Z64" s="19">
        <f t="shared" si="4"/>
        <v>1</v>
      </c>
      <c r="AA64" s="19">
        <f t="shared" si="5"/>
        <v>0</v>
      </c>
      <c r="AB64" s="19">
        <f t="shared" si="18"/>
        <v>0</v>
      </c>
      <c r="AC64">
        <f t="shared" si="6"/>
        <v>0</v>
      </c>
      <c r="AD64">
        <f t="shared" si="19"/>
        <v>0</v>
      </c>
      <c r="AE64">
        <f t="shared" si="7"/>
        <v>0</v>
      </c>
      <c r="AF64">
        <f t="shared" si="20"/>
        <v>0</v>
      </c>
      <c r="AG64">
        <f t="shared" si="8"/>
        <v>1</v>
      </c>
      <c r="AH64">
        <f t="shared" si="21"/>
        <v>0</v>
      </c>
      <c r="AI64">
        <f t="shared" si="9"/>
        <v>0</v>
      </c>
      <c r="AJ64">
        <f t="shared" si="22"/>
        <v>0</v>
      </c>
      <c r="AL64" s="19">
        <f t="shared" si="10"/>
        <v>0</v>
      </c>
      <c r="AM64" s="15">
        <f t="shared" si="11"/>
        <v>0</v>
      </c>
      <c r="AN64" s="15">
        <f t="shared" si="12"/>
        <v>0</v>
      </c>
      <c r="AO64">
        <f t="shared" si="29"/>
        <v>0</v>
      </c>
      <c r="AP64" s="15">
        <f t="shared" si="13"/>
        <v>0</v>
      </c>
      <c r="AQ64">
        <f t="shared" si="23"/>
        <v>0</v>
      </c>
      <c r="AR64" s="15">
        <f t="shared" si="14"/>
        <v>0</v>
      </c>
      <c r="AS64">
        <f t="shared" si="24"/>
        <v>0</v>
      </c>
      <c r="AT64" s="15">
        <f t="shared" si="15"/>
        <v>1</v>
      </c>
      <c r="AU64">
        <f t="shared" si="25"/>
        <v>0</v>
      </c>
      <c r="AV64" s="15">
        <f t="shared" si="16"/>
        <v>0</v>
      </c>
      <c r="AW64">
        <f t="shared" si="30"/>
        <v>0</v>
      </c>
    </row>
    <row r="65" spans="1:49" ht="15" customHeight="1">
      <c r="A65" s="95" t="s">
        <v>22</v>
      </c>
      <c r="B65" s="96">
        <v>2</v>
      </c>
      <c r="C65" s="97">
        <v>2015</v>
      </c>
      <c r="D65" s="95" t="s">
        <v>20</v>
      </c>
      <c r="E65" s="98">
        <v>3</v>
      </c>
      <c r="F65" s="98">
        <v>55</v>
      </c>
      <c r="G65" s="98">
        <v>34</v>
      </c>
      <c r="H65" s="98">
        <v>17</v>
      </c>
      <c r="I65" s="98">
        <v>17</v>
      </c>
      <c r="J65" s="99">
        <v>50</v>
      </c>
      <c r="K65" s="99">
        <v>46.086956521739097</v>
      </c>
      <c r="L65" s="99">
        <v>50</v>
      </c>
      <c r="M65" s="98">
        <v>254</v>
      </c>
      <c r="N65" s="98">
        <v>335</v>
      </c>
      <c r="O65" s="100">
        <v>140</v>
      </c>
      <c r="P65" s="98">
        <v>220</v>
      </c>
      <c r="Q65" s="99">
        <v>220.98901098901101</v>
      </c>
      <c r="R65" s="100">
        <v>140</v>
      </c>
      <c r="S65" s="101">
        <v>42277</v>
      </c>
      <c r="T65">
        <f t="shared" si="0"/>
        <v>0</v>
      </c>
      <c r="U65">
        <f t="shared" si="1"/>
        <v>1</v>
      </c>
      <c r="V65">
        <f t="shared" si="2"/>
        <v>0</v>
      </c>
      <c r="W65">
        <f t="shared" si="17"/>
        <v>0</v>
      </c>
      <c r="Y65" s="19">
        <f t="shared" si="3"/>
        <v>0</v>
      </c>
      <c r="Z65" s="19">
        <f t="shared" si="4"/>
        <v>1</v>
      </c>
      <c r="AA65" s="19">
        <f t="shared" si="5"/>
        <v>0</v>
      </c>
      <c r="AB65" s="19">
        <f t="shared" si="18"/>
        <v>0</v>
      </c>
      <c r="AC65">
        <f t="shared" si="6"/>
        <v>0</v>
      </c>
      <c r="AD65">
        <f t="shared" si="19"/>
        <v>0</v>
      </c>
      <c r="AE65">
        <f t="shared" si="7"/>
        <v>1</v>
      </c>
      <c r="AF65">
        <f t="shared" si="20"/>
        <v>0</v>
      </c>
      <c r="AG65">
        <f t="shared" si="8"/>
        <v>0</v>
      </c>
      <c r="AH65">
        <f t="shared" si="21"/>
        <v>0</v>
      </c>
      <c r="AI65">
        <f t="shared" si="9"/>
        <v>0</v>
      </c>
      <c r="AJ65">
        <f t="shared" si="22"/>
        <v>0</v>
      </c>
      <c r="AL65" s="19">
        <f t="shared" si="10"/>
        <v>0</v>
      </c>
      <c r="AM65" s="15">
        <f t="shared" si="11"/>
        <v>0</v>
      </c>
      <c r="AN65" s="15">
        <f t="shared" si="12"/>
        <v>0</v>
      </c>
      <c r="AO65">
        <f t="shared" si="29"/>
        <v>0</v>
      </c>
      <c r="AP65" s="15">
        <f t="shared" si="13"/>
        <v>0</v>
      </c>
      <c r="AQ65">
        <f t="shared" si="23"/>
        <v>0</v>
      </c>
      <c r="AR65" s="15">
        <f t="shared" si="14"/>
        <v>1</v>
      </c>
      <c r="AS65">
        <f t="shared" si="24"/>
        <v>0</v>
      </c>
      <c r="AT65" s="15">
        <f t="shared" si="15"/>
        <v>0</v>
      </c>
      <c r="AU65">
        <f t="shared" si="25"/>
        <v>0</v>
      </c>
      <c r="AV65" s="15">
        <f t="shared" si="16"/>
        <v>0</v>
      </c>
      <c r="AW65">
        <f t="shared" si="30"/>
        <v>0</v>
      </c>
    </row>
    <row r="66" spans="1:49" ht="15" customHeight="1">
      <c r="A66" s="95" t="s">
        <v>22</v>
      </c>
      <c r="B66" s="96">
        <v>2</v>
      </c>
      <c r="C66" s="97">
        <v>2015</v>
      </c>
      <c r="D66" s="95" t="s">
        <v>17</v>
      </c>
      <c r="E66" s="98">
        <v>2</v>
      </c>
      <c r="F66" s="98">
        <v>51</v>
      </c>
      <c r="G66" s="98">
        <v>44</v>
      </c>
      <c r="H66" s="98">
        <v>18</v>
      </c>
      <c r="I66" s="98">
        <v>26</v>
      </c>
      <c r="J66" s="99">
        <v>40.909090909090899</v>
      </c>
      <c r="K66" s="99">
        <v>44.4444444444444</v>
      </c>
      <c r="L66" s="99">
        <v>50</v>
      </c>
      <c r="M66" s="98">
        <v>243</v>
      </c>
      <c r="N66" s="98">
        <v>280</v>
      </c>
      <c r="O66" s="100">
        <v>140</v>
      </c>
      <c r="P66" s="98">
        <v>199</v>
      </c>
      <c r="Q66" s="99">
        <v>197.36666666666699</v>
      </c>
      <c r="R66" s="100">
        <v>140</v>
      </c>
      <c r="S66" s="101">
        <v>42277</v>
      </c>
      <c r="T66">
        <f t="shared" si="0"/>
        <v>0</v>
      </c>
      <c r="U66">
        <f t="shared" si="1"/>
        <v>1</v>
      </c>
      <c r="V66">
        <f t="shared" si="2"/>
        <v>0</v>
      </c>
      <c r="W66">
        <f t="shared" si="17"/>
        <v>0</v>
      </c>
      <c r="Y66" s="19">
        <f t="shared" si="3"/>
        <v>0</v>
      </c>
      <c r="Z66" s="19">
        <f t="shared" si="4"/>
        <v>1</v>
      </c>
      <c r="AA66" s="19">
        <f t="shared" si="5"/>
        <v>0</v>
      </c>
      <c r="AB66" s="19">
        <f t="shared" si="18"/>
        <v>0</v>
      </c>
      <c r="AC66">
        <f t="shared" si="6"/>
        <v>1</v>
      </c>
      <c r="AD66">
        <f t="shared" si="19"/>
        <v>0</v>
      </c>
      <c r="AE66">
        <f t="shared" si="7"/>
        <v>0</v>
      </c>
      <c r="AF66">
        <f t="shared" si="20"/>
        <v>0</v>
      </c>
      <c r="AG66">
        <f t="shared" si="8"/>
        <v>0</v>
      </c>
      <c r="AH66">
        <f t="shared" si="21"/>
        <v>0</v>
      </c>
      <c r="AI66">
        <f t="shared" si="9"/>
        <v>0</v>
      </c>
      <c r="AJ66">
        <f t="shared" si="22"/>
        <v>0</v>
      </c>
      <c r="AL66" s="19">
        <f t="shared" si="10"/>
        <v>0</v>
      </c>
      <c r="AM66" s="15">
        <f t="shared" si="11"/>
        <v>0</v>
      </c>
      <c r="AN66" s="15">
        <f t="shared" si="12"/>
        <v>0</v>
      </c>
      <c r="AO66">
        <f t="shared" si="29"/>
        <v>0</v>
      </c>
      <c r="AP66" s="15">
        <f t="shared" si="13"/>
        <v>1</v>
      </c>
      <c r="AQ66">
        <f t="shared" si="23"/>
        <v>0</v>
      </c>
      <c r="AR66" s="15">
        <f t="shared" si="14"/>
        <v>0</v>
      </c>
      <c r="AS66">
        <f t="shared" si="24"/>
        <v>0</v>
      </c>
      <c r="AT66" s="15">
        <f t="shared" si="15"/>
        <v>0</v>
      </c>
      <c r="AU66">
        <f t="shared" si="25"/>
        <v>0</v>
      </c>
      <c r="AV66" s="15">
        <f t="shared" si="16"/>
        <v>0</v>
      </c>
      <c r="AW66">
        <f t="shared" si="30"/>
        <v>0</v>
      </c>
    </row>
    <row r="67" spans="1:49" ht="15" customHeight="1">
      <c r="A67" s="95" t="s">
        <v>22</v>
      </c>
      <c r="B67" s="96">
        <v>2</v>
      </c>
      <c r="C67" s="97">
        <v>2015</v>
      </c>
      <c r="D67" s="95" t="s">
        <v>19</v>
      </c>
      <c r="E67" s="98">
        <v>1</v>
      </c>
      <c r="F67" s="98">
        <v>33</v>
      </c>
      <c r="G67" s="98">
        <v>37</v>
      </c>
      <c r="H67" s="98">
        <v>18</v>
      </c>
      <c r="I67" s="98">
        <v>19</v>
      </c>
      <c r="J67" s="99">
        <v>48.648648648648702</v>
      </c>
      <c r="K67" s="99">
        <v>48.648648648648702</v>
      </c>
      <c r="L67" s="99">
        <v>50</v>
      </c>
      <c r="M67" s="98">
        <v>229</v>
      </c>
      <c r="N67" s="98">
        <v>229</v>
      </c>
      <c r="O67" s="100">
        <v>140</v>
      </c>
      <c r="P67" s="98">
        <v>192</v>
      </c>
      <c r="Q67" s="99">
        <v>196.076086956522</v>
      </c>
      <c r="R67" s="100">
        <v>140</v>
      </c>
      <c r="S67" s="101">
        <v>42277</v>
      </c>
      <c r="T67">
        <f t="shared" ref="T67:T130" si="31">IF(SELECT_AGENCY=A67,1,0)</f>
        <v>0</v>
      </c>
      <c r="U67">
        <f t="shared" ref="U67:U130" si="32">IF(SELECT_YEAR=C67,1,0)</f>
        <v>1</v>
      </c>
      <c r="V67">
        <f t="shared" ref="V67:V130" si="33">IF(SELECT_QUARTER=D67,1,0)</f>
        <v>0</v>
      </c>
      <c r="W67">
        <f t="shared" si="17"/>
        <v>0</v>
      </c>
      <c r="Y67" s="19">
        <f t="shared" ref="Y67:Y130" si="34">IF(SELECT_AGENCY=A67,1,0)</f>
        <v>0</v>
      </c>
      <c r="Z67" s="19">
        <f t="shared" ref="Z67:Z130" si="35">IF(SELECT_YEAR=C67,1,0)</f>
        <v>1</v>
      </c>
      <c r="AA67" s="19">
        <f t="shared" ref="AA67:AA130" si="36">IF(QT_1=D67,1,0)</f>
        <v>1</v>
      </c>
      <c r="AB67" s="19">
        <f t="shared" si="18"/>
        <v>0</v>
      </c>
      <c r="AC67">
        <f t="shared" ref="AC67:AC130" si="37">IF(QT_2=D67,1,0)</f>
        <v>0</v>
      </c>
      <c r="AD67">
        <f t="shared" si="19"/>
        <v>0</v>
      </c>
      <c r="AE67">
        <f t="shared" ref="AE67:AE130" si="38">IF(QT_3=D67,1,0)</f>
        <v>0</v>
      </c>
      <c r="AF67">
        <f t="shared" si="20"/>
        <v>0</v>
      </c>
      <c r="AG67">
        <f t="shared" ref="AG67:AG130" si="39">IF(QT_4=D67,1,0)</f>
        <v>0</v>
      </c>
      <c r="AH67">
        <f t="shared" si="21"/>
        <v>0</v>
      </c>
      <c r="AI67">
        <f t="shared" ref="AI67:AI130" si="40">IF(QTOTAL=D67,1,0)</f>
        <v>0</v>
      </c>
      <c r="AJ67">
        <f t="shared" si="22"/>
        <v>0</v>
      </c>
      <c r="AL67" s="19">
        <f t="shared" ref="AL67:AL130" si="41">IF(SELECT_AGENCY=A67,1,0)</f>
        <v>0</v>
      </c>
      <c r="AM67" s="15">
        <f t="shared" ref="AM67:AM130" si="42">IF(COMP_YEAR=C67,1,0)</f>
        <v>0</v>
      </c>
      <c r="AN67" s="15">
        <f t="shared" ref="AN67:AN130" si="43">IF(QT_1=D67,1,0)</f>
        <v>1</v>
      </c>
      <c r="AO67">
        <f t="shared" si="29"/>
        <v>0</v>
      </c>
      <c r="AP67" s="15">
        <f t="shared" ref="AP67:AP130" si="44">IF(QT_2=D67,1,0)</f>
        <v>0</v>
      </c>
      <c r="AQ67">
        <f t="shared" si="23"/>
        <v>0</v>
      </c>
      <c r="AR67" s="15">
        <f t="shared" ref="AR67:AR130" si="45">IF(QT_3=D67,1,0)</f>
        <v>0</v>
      </c>
      <c r="AS67">
        <f t="shared" si="24"/>
        <v>0</v>
      </c>
      <c r="AT67" s="15">
        <f t="shared" ref="AT67:AT130" si="46">IF(QT_4=D67,1,0)</f>
        <v>0</v>
      </c>
      <c r="AU67">
        <f t="shared" si="25"/>
        <v>0</v>
      </c>
      <c r="AV67" s="15">
        <f t="shared" ref="AV67:AV130" si="47">IF(QTOTAL=D67,1,0)</f>
        <v>0</v>
      </c>
      <c r="AW67">
        <f t="shared" si="30"/>
        <v>0</v>
      </c>
    </row>
    <row r="68" spans="1:49" ht="15" customHeight="1">
      <c r="A68" s="95" t="s">
        <v>22</v>
      </c>
      <c r="B68" s="96">
        <v>2</v>
      </c>
      <c r="C68" s="97">
        <v>2014</v>
      </c>
      <c r="D68" s="95" t="s">
        <v>18</v>
      </c>
      <c r="E68" s="98">
        <v>5</v>
      </c>
      <c r="F68" s="98">
        <v>179</v>
      </c>
      <c r="G68" s="98">
        <v>150</v>
      </c>
      <c r="H68" s="98">
        <v>60</v>
      </c>
      <c r="I68" s="98">
        <v>90</v>
      </c>
      <c r="J68" s="94"/>
      <c r="K68" s="99">
        <v>40</v>
      </c>
      <c r="L68" s="99">
        <v>50</v>
      </c>
      <c r="M68" s="94"/>
      <c r="N68" s="98">
        <v>346</v>
      </c>
      <c r="O68" s="100">
        <v>140</v>
      </c>
      <c r="P68" s="94"/>
      <c r="Q68" s="99">
        <v>184.516607607368</v>
      </c>
      <c r="R68" s="100">
        <v>140</v>
      </c>
      <c r="S68" s="101">
        <v>42277</v>
      </c>
      <c r="T68">
        <f t="shared" si="31"/>
        <v>0</v>
      </c>
      <c r="U68">
        <f t="shared" si="32"/>
        <v>0</v>
      </c>
      <c r="V68">
        <f t="shared" si="33"/>
        <v>1</v>
      </c>
      <c r="W68">
        <f t="shared" ref="W68:W131" si="48">T68*U68*V68</f>
        <v>0</v>
      </c>
      <c r="Y68" s="19">
        <f t="shared" si="34"/>
        <v>0</v>
      </c>
      <c r="Z68" s="19">
        <f t="shared" si="35"/>
        <v>0</v>
      </c>
      <c r="AA68" s="19">
        <f t="shared" si="36"/>
        <v>0</v>
      </c>
      <c r="AB68" s="19">
        <f t="shared" ref="AB68:AB131" si="49">SUM(Y68*Z68*AA68)</f>
        <v>0</v>
      </c>
      <c r="AC68">
        <f t="shared" si="37"/>
        <v>0</v>
      </c>
      <c r="AD68">
        <f t="shared" ref="AD68:AD131" si="50">SUM(Y68*Z68*AC68)</f>
        <v>0</v>
      </c>
      <c r="AE68">
        <f t="shared" si="38"/>
        <v>0</v>
      </c>
      <c r="AF68">
        <f t="shared" ref="AF68:AF131" si="51">SUM(Y68*Z68*AE68)</f>
        <v>0</v>
      </c>
      <c r="AG68">
        <f t="shared" si="39"/>
        <v>0</v>
      </c>
      <c r="AH68">
        <f t="shared" ref="AH68:AH131" si="52">SUM(Y68*Z68*AG68)</f>
        <v>0</v>
      </c>
      <c r="AI68">
        <f t="shared" si="40"/>
        <v>1</v>
      </c>
      <c r="AJ68">
        <f t="shared" ref="AJ68:AJ131" si="53">Y68*Z68*AI68</f>
        <v>0</v>
      </c>
      <c r="AL68" s="19">
        <f t="shared" si="41"/>
        <v>0</v>
      </c>
      <c r="AM68" s="15">
        <f t="shared" si="42"/>
        <v>1</v>
      </c>
      <c r="AN68" s="15">
        <f t="shared" si="43"/>
        <v>0</v>
      </c>
      <c r="AO68">
        <f t="shared" si="29"/>
        <v>0</v>
      </c>
      <c r="AP68" s="15">
        <f t="shared" si="44"/>
        <v>0</v>
      </c>
      <c r="AQ68">
        <f t="shared" ref="AQ68:AQ131" si="54">SUM(AL68*AM68*AP68)</f>
        <v>0</v>
      </c>
      <c r="AR68" s="15">
        <f t="shared" si="45"/>
        <v>0</v>
      </c>
      <c r="AS68">
        <f t="shared" ref="AS68:AS131" si="55">SUM(AL68*AM68*AR68)</f>
        <v>0</v>
      </c>
      <c r="AT68" s="15">
        <f t="shared" si="46"/>
        <v>0</v>
      </c>
      <c r="AU68">
        <f t="shared" ref="AU68:AU131" si="56">SUM(AL68*AM68*AT68)</f>
        <v>0</v>
      </c>
      <c r="AV68" s="15">
        <f t="shared" si="47"/>
        <v>1</v>
      </c>
      <c r="AW68">
        <f t="shared" si="30"/>
        <v>0</v>
      </c>
    </row>
    <row r="69" spans="1:49" ht="15" customHeight="1">
      <c r="A69" s="95" t="s">
        <v>22</v>
      </c>
      <c r="B69" s="96">
        <v>2</v>
      </c>
      <c r="C69" s="97">
        <v>2012</v>
      </c>
      <c r="D69" s="95" t="s">
        <v>17</v>
      </c>
      <c r="E69" s="98">
        <v>2</v>
      </c>
      <c r="F69" s="98">
        <v>28</v>
      </c>
      <c r="G69" s="98">
        <v>67</v>
      </c>
      <c r="H69" s="98">
        <v>33</v>
      </c>
      <c r="I69" s="98">
        <v>34</v>
      </c>
      <c r="J69" s="99">
        <v>49.253731343283597</v>
      </c>
      <c r="K69" s="99">
        <v>52.136752136752101</v>
      </c>
      <c r="L69" s="99">
        <v>50</v>
      </c>
      <c r="M69" s="98">
        <v>262</v>
      </c>
      <c r="N69" s="98">
        <v>312</v>
      </c>
      <c r="O69" s="100">
        <v>140</v>
      </c>
      <c r="P69" s="98">
        <v>195</v>
      </c>
      <c r="Q69" s="99">
        <v>216.362637362637</v>
      </c>
      <c r="R69" s="100">
        <v>140</v>
      </c>
      <c r="S69" s="101">
        <v>42277</v>
      </c>
      <c r="T69">
        <f t="shared" si="31"/>
        <v>0</v>
      </c>
      <c r="U69">
        <f t="shared" si="32"/>
        <v>0</v>
      </c>
      <c r="V69">
        <f t="shared" si="33"/>
        <v>0</v>
      </c>
      <c r="W69">
        <f t="shared" si="48"/>
        <v>0</v>
      </c>
      <c r="Y69" s="19">
        <f t="shared" si="34"/>
        <v>0</v>
      </c>
      <c r="Z69" s="19">
        <f t="shared" si="35"/>
        <v>0</v>
      </c>
      <c r="AA69" s="19">
        <f t="shared" si="36"/>
        <v>0</v>
      </c>
      <c r="AB69" s="19">
        <f t="shared" si="49"/>
        <v>0</v>
      </c>
      <c r="AC69">
        <f t="shared" si="37"/>
        <v>1</v>
      </c>
      <c r="AD69">
        <f t="shared" si="50"/>
        <v>0</v>
      </c>
      <c r="AE69">
        <f t="shared" si="38"/>
        <v>0</v>
      </c>
      <c r="AF69">
        <f t="shared" si="51"/>
        <v>0</v>
      </c>
      <c r="AG69">
        <f t="shared" si="39"/>
        <v>0</v>
      </c>
      <c r="AH69">
        <f t="shared" si="52"/>
        <v>0</v>
      </c>
      <c r="AI69">
        <f t="shared" si="40"/>
        <v>0</v>
      </c>
      <c r="AJ69">
        <f t="shared" si="53"/>
        <v>0</v>
      </c>
      <c r="AL69" s="19">
        <f t="shared" si="41"/>
        <v>0</v>
      </c>
      <c r="AM69" s="15">
        <f t="shared" si="42"/>
        <v>0</v>
      </c>
      <c r="AN69" s="15">
        <f t="shared" si="43"/>
        <v>0</v>
      </c>
      <c r="AO69">
        <f t="shared" si="29"/>
        <v>0</v>
      </c>
      <c r="AP69" s="15">
        <f t="shared" si="44"/>
        <v>1</v>
      </c>
      <c r="AQ69">
        <f t="shared" si="54"/>
        <v>0</v>
      </c>
      <c r="AR69" s="15">
        <f t="shared" si="45"/>
        <v>0</v>
      </c>
      <c r="AS69">
        <f t="shared" si="55"/>
        <v>0</v>
      </c>
      <c r="AT69" s="15">
        <f t="shared" si="46"/>
        <v>0</v>
      </c>
      <c r="AU69">
        <f t="shared" si="56"/>
        <v>0</v>
      </c>
      <c r="AV69" s="15">
        <f t="shared" si="47"/>
        <v>0</v>
      </c>
      <c r="AW69">
        <f t="shared" si="30"/>
        <v>0</v>
      </c>
    </row>
    <row r="70" spans="1:49" ht="15" customHeight="1">
      <c r="A70" s="95" t="s">
        <v>22</v>
      </c>
      <c r="B70" s="96">
        <v>2</v>
      </c>
      <c r="C70" s="97">
        <v>2014</v>
      </c>
      <c r="D70" s="95" t="s">
        <v>20</v>
      </c>
      <c r="E70" s="98">
        <v>3</v>
      </c>
      <c r="F70" s="98">
        <v>46</v>
      </c>
      <c r="G70" s="98">
        <v>37</v>
      </c>
      <c r="H70" s="98">
        <v>13</v>
      </c>
      <c r="I70" s="98">
        <v>24</v>
      </c>
      <c r="J70" s="99">
        <v>35.135135135135101</v>
      </c>
      <c r="K70" s="99">
        <v>39.285714285714299</v>
      </c>
      <c r="L70" s="99">
        <v>50</v>
      </c>
      <c r="M70" s="98">
        <v>229</v>
      </c>
      <c r="N70" s="98">
        <v>304</v>
      </c>
      <c r="O70" s="100">
        <v>140</v>
      </c>
      <c r="P70" s="98">
        <v>192</v>
      </c>
      <c r="Q70" s="99">
        <v>189.956043956044</v>
      </c>
      <c r="R70" s="100">
        <v>140</v>
      </c>
      <c r="S70" s="101">
        <v>42277</v>
      </c>
      <c r="T70">
        <f t="shared" si="31"/>
        <v>0</v>
      </c>
      <c r="U70">
        <f t="shared" si="32"/>
        <v>0</v>
      </c>
      <c r="V70">
        <f t="shared" si="33"/>
        <v>0</v>
      </c>
      <c r="W70">
        <f t="shared" si="48"/>
        <v>0</v>
      </c>
      <c r="Y70" s="19">
        <f t="shared" si="34"/>
        <v>0</v>
      </c>
      <c r="Z70" s="19">
        <f t="shared" si="35"/>
        <v>0</v>
      </c>
      <c r="AA70" s="19">
        <f t="shared" si="36"/>
        <v>0</v>
      </c>
      <c r="AB70" s="19">
        <f t="shared" si="49"/>
        <v>0</v>
      </c>
      <c r="AC70">
        <f t="shared" si="37"/>
        <v>0</v>
      </c>
      <c r="AD70">
        <f t="shared" si="50"/>
        <v>0</v>
      </c>
      <c r="AE70">
        <f t="shared" si="38"/>
        <v>1</v>
      </c>
      <c r="AF70">
        <f t="shared" si="51"/>
        <v>0</v>
      </c>
      <c r="AG70">
        <f t="shared" si="39"/>
        <v>0</v>
      </c>
      <c r="AH70">
        <f t="shared" si="52"/>
        <v>0</v>
      </c>
      <c r="AI70">
        <f t="shared" si="40"/>
        <v>0</v>
      </c>
      <c r="AJ70">
        <f t="shared" si="53"/>
        <v>0</v>
      </c>
      <c r="AL70" s="19">
        <f t="shared" si="41"/>
        <v>0</v>
      </c>
      <c r="AM70" s="15">
        <f t="shared" si="42"/>
        <v>1</v>
      </c>
      <c r="AN70" s="15">
        <f t="shared" si="43"/>
        <v>0</v>
      </c>
      <c r="AO70">
        <f t="shared" si="29"/>
        <v>0</v>
      </c>
      <c r="AP70" s="15">
        <f t="shared" si="44"/>
        <v>0</v>
      </c>
      <c r="AQ70">
        <f t="shared" si="54"/>
        <v>0</v>
      </c>
      <c r="AR70" s="15">
        <f t="shared" si="45"/>
        <v>1</v>
      </c>
      <c r="AS70">
        <f t="shared" si="55"/>
        <v>0</v>
      </c>
      <c r="AT70" s="15">
        <f t="shared" si="46"/>
        <v>0</v>
      </c>
      <c r="AU70">
        <f t="shared" si="56"/>
        <v>0</v>
      </c>
      <c r="AV70" s="15">
        <f t="shared" si="47"/>
        <v>0</v>
      </c>
      <c r="AW70">
        <f t="shared" si="30"/>
        <v>0</v>
      </c>
    </row>
    <row r="71" spans="1:49" ht="15" customHeight="1">
      <c r="A71" s="95" t="s">
        <v>22</v>
      </c>
      <c r="B71" s="96">
        <v>2</v>
      </c>
      <c r="C71" s="97">
        <v>2012</v>
      </c>
      <c r="D71" s="95" t="s">
        <v>20</v>
      </c>
      <c r="E71" s="98">
        <v>3</v>
      </c>
      <c r="F71" s="98">
        <v>39</v>
      </c>
      <c r="G71" s="98">
        <v>46</v>
      </c>
      <c r="H71" s="98">
        <v>31</v>
      </c>
      <c r="I71" s="98">
        <v>15</v>
      </c>
      <c r="J71" s="99">
        <v>67.391304347826093</v>
      </c>
      <c r="K71" s="99">
        <v>56.441717791411001</v>
      </c>
      <c r="L71" s="99">
        <v>50</v>
      </c>
      <c r="M71" s="98">
        <v>234</v>
      </c>
      <c r="N71" s="98">
        <v>351</v>
      </c>
      <c r="O71" s="100">
        <v>140</v>
      </c>
      <c r="P71" s="98">
        <v>188</v>
      </c>
      <c r="Q71" s="99">
        <v>187.175824175824</v>
      </c>
      <c r="R71" s="100">
        <v>140</v>
      </c>
      <c r="S71" s="101">
        <v>42277</v>
      </c>
      <c r="T71">
        <f t="shared" si="31"/>
        <v>0</v>
      </c>
      <c r="U71">
        <f t="shared" si="32"/>
        <v>0</v>
      </c>
      <c r="V71">
        <f t="shared" si="33"/>
        <v>0</v>
      </c>
      <c r="W71">
        <f t="shared" si="48"/>
        <v>0</v>
      </c>
      <c r="Y71" s="19">
        <f t="shared" si="34"/>
        <v>0</v>
      </c>
      <c r="Z71" s="19">
        <f t="shared" si="35"/>
        <v>0</v>
      </c>
      <c r="AA71" s="19">
        <f t="shared" si="36"/>
        <v>0</v>
      </c>
      <c r="AB71" s="19">
        <f t="shared" si="49"/>
        <v>0</v>
      </c>
      <c r="AC71">
        <f t="shared" si="37"/>
        <v>0</v>
      </c>
      <c r="AD71">
        <f t="shared" si="50"/>
        <v>0</v>
      </c>
      <c r="AE71">
        <f t="shared" si="38"/>
        <v>1</v>
      </c>
      <c r="AF71">
        <f t="shared" si="51"/>
        <v>0</v>
      </c>
      <c r="AG71">
        <f t="shared" si="39"/>
        <v>0</v>
      </c>
      <c r="AH71">
        <f t="shared" si="52"/>
        <v>0</v>
      </c>
      <c r="AI71">
        <f t="shared" si="40"/>
        <v>0</v>
      </c>
      <c r="AJ71">
        <f t="shared" si="53"/>
        <v>0</v>
      </c>
      <c r="AL71" s="19">
        <f t="shared" si="41"/>
        <v>0</v>
      </c>
      <c r="AM71" s="15">
        <f t="shared" si="42"/>
        <v>0</v>
      </c>
      <c r="AN71" s="15">
        <f t="shared" si="43"/>
        <v>0</v>
      </c>
      <c r="AO71">
        <f t="shared" si="29"/>
        <v>0</v>
      </c>
      <c r="AP71" s="15">
        <f t="shared" si="44"/>
        <v>0</v>
      </c>
      <c r="AQ71">
        <f t="shared" si="54"/>
        <v>0</v>
      </c>
      <c r="AR71" s="15">
        <f t="shared" si="45"/>
        <v>1</v>
      </c>
      <c r="AS71">
        <f t="shared" si="55"/>
        <v>0</v>
      </c>
      <c r="AT71" s="15">
        <f t="shared" si="46"/>
        <v>0</v>
      </c>
      <c r="AU71">
        <f t="shared" si="56"/>
        <v>0</v>
      </c>
      <c r="AV71" s="15">
        <f t="shared" si="47"/>
        <v>0</v>
      </c>
      <c r="AW71">
        <f t="shared" si="30"/>
        <v>0</v>
      </c>
    </row>
    <row r="72" spans="1:49" ht="15" customHeight="1">
      <c r="A72" s="95" t="s">
        <v>22</v>
      </c>
      <c r="B72" s="96">
        <v>2</v>
      </c>
      <c r="C72" s="97">
        <v>2014</v>
      </c>
      <c r="D72" s="95" t="s">
        <v>19</v>
      </c>
      <c r="E72" s="98">
        <v>1</v>
      </c>
      <c r="F72" s="98">
        <v>48</v>
      </c>
      <c r="G72" s="98">
        <v>45</v>
      </c>
      <c r="H72" s="98">
        <v>22</v>
      </c>
      <c r="I72" s="98">
        <v>23</v>
      </c>
      <c r="J72" s="99">
        <v>48.8888888888889</v>
      </c>
      <c r="K72" s="99">
        <v>48.8888888888889</v>
      </c>
      <c r="L72" s="99">
        <v>50</v>
      </c>
      <c r="M72" s="98">
        <v>215</v>
      </c>
      <c r="N72" s="98">
        <v>215</v>
      </c>
      <c r="O72" s="100">
        <v>140</v>
      </c>
      <c r="P72" s="98">
        <v>170</v>
      </c>
      <c r="Q72" s="99">
        <v>171.945652173913</v>
      </c>
      <c r="R72" s="100">
        <v>140</v>
      </c>
      <c r="S72" s="101">
        <v>42277</v>
      </c>
      <c r="T72">
        <f t="shared" si="31"/>
        <v>0</v>
      </c>
      <c r="U72">
        <f t="shared" si="32"/>
        <v>0</v>
      </c>
      <c r="V72">
        <f t="shared" si="33"/>
        <v>0</v>
      </c>
      <c r="W72">
        <f t="shared" si="48"/>
        <v>0</v>
      </c>
      <c r="Y72" s="19">
        <f t="shared" si="34"/>
        <v>0</v>
      </c>
      <c r="Z72" s="19">
        <f t="shared" si="35"/>
        <v>0</v>
      </c>
      <c r="AA72" s="19">
        <f t="shared" si="36"/>
        <v>1</v>
      </c>
      <c r="AB72" s="19">
        <f t="shared" si="49"/>
        <v>0</v>
      </c>
      <c r="AC72">
        <f t="shared" si="37"/>
        <v>0</v>
      </c>
      <c r="AD72">
        <f t="shared" si="50"/>
        <v>0</v>
      </c>
      <c r="AE72">
        <f t="shared" si="38"/>
        <v>0</v>
      </c>
      <c r="AF72">
        <f t="shared" si="51"/>
        <v>0</v>
      </c>
      <c r="AG72">
        <f t="shared" si="39"/>
        <v>0</v>
      </c>
      <c r="AH72">
        <f t="shared" si="52"/>
        <v>0</v>
      </c>
      <c r="AI72">
        <f t="shared" si="40"/>
        <v>0</v>
      </c>
      <c r="AJ72">
        <f t="shared" si="53"/>
        <v>0</v>
      </c>
      <c r="AL72" s="19">
        <f t="shared" si="41"/>
        <v>0</v>
      </c>
      <c r="AM72" s="15">
        <f t="shared" si="42"/>
        <v>1</v>
      </c>
      <c r="AN72" s="15">
        <f t="shared" si="43"/>
        <v>1</v>
      </c>
      <c r="AO72">
        <f t="shared" si="29"/>
        <v>0</v>
      </c>
      <c r="AP72" s="15">
        <f t="shared" si="44"/>
        <v>0</v>
      </c>
      <c r="AQ72">
        <f t="shared" si="54"/>
        <v>0</v>
      </c>
      <c r="AR72" s="15">
        <f t="shared" si="45"/>
        <v>0</v>
      </c>
      <c r="AS72">
        <f t="shared" si="55"/>
        <v>0</v>
      </c>
      <c r="AT72" s="15">
        <f t="shared" si="46"/>
        <v>0</v>
      </c>
      <c r="AU72">
        <f t="shared" si="56"/>
        <v>0</v>
      </c>
      <c r="AV72" s="15">
        <f t="shared" si="47"/>
        <v>0</v>
      </c>
      <c r="AW72">
        <f t="shared" si="30"/>
        <v>0</v>
      </c>
    </row>
    <row r="73" spans="1:49" ht="15" customHeight="1">
      <c r="A73" s="95" t="s">
        <v>22</v>
      </c>
      <c r="B73" s="96">
        <v>2</v>
      </c>
      <c r="C73" s="97">
        <v>2013</v>
      </c>
      <c r="D73" s="95" t="s">
        <v>18</v>
      </c>
      <c r="E73" s="98">
        <v>5</v>
      </c>
      <c r="F73" s="98">
        <v>151</v>
      </c>
      <c r="G73" s="98">
        <v>156</v>
      </c>
      <c r="H73" s="98">
        <v>78</v>
      </c>
      <c r="I73" s="98">
        <v>78</v>
      </c>
      <c r="J73" s="94"/>
      <c r="K73" s="99">
        <v>50</v>
      </c>
      <c r="L73" s="99">
        <v>50</v>
      </c>
      <c r="M73" s="94"/>
      <c r="N73" s="98">
        <v>323</v>
      </c>
      <c r="O73" s="100">
        <v>140</v>
      </c>
      <c r="P73" s="94"/>
      <c r="Q73" s="99">
        <v>171.39810081223101</v>
      </c>
      <c r="R73" s="100">
        <v>140</v>
      </c>
      <c r="S73" s="101">
        <v>42277</v>
      </c>
      <c r="T73">
        <f t="shared" si="31"/>
        <v>0</v>
      </c>
      <c r="U73">
        <f t="shared" si="32"/>
        <v>0</v>
      </c>
      <c r="V73">
        <f t="shared" si="33"/>
        <v>1</v>
      </c>
      <c r="W73">
        <f t="shared" si="48"/>
        <v>0</v>
      </c>
      <c r="Y73" s="19">
        <f t="shared" si="34"/>
        <v>0</v>
      </c>
      <c r="Z73" s="19">
        <f t="shared" si="35"/>
        <v>0</v>
      </c>
      <c r="AA73" s="19">
        <f t="shared" si="36"/>
        <v>0</v>
      </c>
      <c r="AB73" s="19">
        <f t="shared" si="49"/>
        <v>0</v>
      </c>
      <c r="AC73">
        <f t="shared" si="37"/>
        <v>0</v>
      </c>
      <c r="AD73">
        <f t="shared" si="50"/>
        <v>0</v>
      </c>
      <c r="AE73">
        <f t="shared" si="38"/>
        <v>0</v>
      </c>
      <c r="AF73">
        <f t="shared" si="51"/>
        <v>0</v>
      </c>
      <c r="AG73">
        <f t="shared" si="39"/>
        <v>0</v>
      </c>
      <c r="AH73">
        <f t="shared" si="52"/>
        <v>0</v>
      </c>
      <c r="AI73">
        <f t="shared" si="40"/>
        <v>1</v>
      </c>
      <c r="AJ73">
        <f t="shared" si="53"/>
        <v>0</v>
      </c>
      <c r="AL73" s="19">
        <f t="shared" si="41"/>
        <v>0</v>
      </c>
      <c r="AM73" s="15">
        <f t="shared" si="42"/>
        <v>0</v>
      </c>
      <c r="AN73" s="15">
        <f t="shared" si="43"/>
        <v>0</v>
      </c>
      <c r="AO73">
        <f t="shared" si="29"/>
        <v>0</v>
      </c>
      <c r="AP73" s="15">
        <f t="shared" si="44"/>
        <v>0</v>
      </c>
      <c r="AQ73">
        <f t="shared" si="54"/>
        <v>0</v>
      </c>
      <c r="AR73" s="15">
        <f t="shared" si="45"/>
        <v>0</v>
      </c>
      <c r="AS73">
        <f t="shared" si="55"/>
        <v>0</v>
      </c>
      <c r="AT73" s="15">
        <f t="shared" si="46"/>
        <v>0</v>
      </c>
      <c r="AU73">
        <f t="shared" si="56"/>
        <v>0</v>
      </c>
      <c r="AV73" s="15">
        <f t="shared" si="47"/>
        <v>1</v>
      </c>
      <c r="AW73">
        <f t="shared" si="30"/>
        <v>0</v>
      </c>
    </row>
    <row r="74" spans="1:49" ht="15" customHeight="1">
      <c r="A74" s="95" t="s">
        <v>22</v>
      </c>
      <c r="B74" s="96">
        <v>2</v>
      </c>
      <c r="C74" s="97">
        <v>2013</v>
      </c>
      <c r="D74" s="95" t="s">
        <v>21</v>
      </c>
      <c r="E74" s="98">
        <v>4</v>
      </c>
      <c r="F74" s="98">
        <v>34</v>
      </c>
      <c r="G74" s="98">
        <v>40</v>
      </c>
      <c r="H74" s="98">
        <v>21</v>
      </c>
      <c r="I74" s="98">
        <v>19</v>
      </c>
      <c r="J74" s="99">
        <v>52.5</v>
      </c>
      <c r="K74" s="99">
        <v>50</v>
      </c>
      <c r="L74" s="99">
        <v>50</v>
      </c>
      <c r="M74" s="98">
        <v>207</v>
      </c>
      <c r="N74" s="98">
        <v>323</v>
      </c>
      <c r="O74" s="100">
        <v>140</v>
      </c>
      <c r="P74" s="98">
        <v>167</v>
      </c>
      <c r="Q74" s="99">
        <v>171.35869565217399</v>
      </c>
      <c r="R74" s="100">
        <v>140</v>
      </c>
      <c r="S74" s="101">
        <v>42277</v>
      </c>
      <c r="T74">
        <f t="shared" si="31"/>
        <v>0</v>
      </c>
      <c r="U74">
        <f t="shared" si="32"/>
        <v>0</v>
      </c>
      <c r="V74">
        <f t="shared" si="33"/>
        <v>0</v>
      </c>
      <c r="W74">
        <f t="shared" si="48"/>
        <v>0</v>
      </c>
      <c r="Y74" s="19">
        <f t="shared" si="34"/>
        <v>0</v>
      </c>
      <c r="Z74" s="19">
        <f t="shared" si="35"/>
        <v>0</v>
      </c>
      <c r="AA74" s="19">
        <f t="shared" si="36"/>
        <v>0</v>
      </c>
      <c r="AB74" s="19">
        <f t="shared" si="49"/>
        <v>0</v>
      </c>
      <c r="AC74">
        <f t="shared" si="37"/>
        <v>0</v>
      </c>
      <c r="AD74">
        <f t="shared" si="50"/>
        <v>0</v>
      </c>
      <c r="AE74">
        <f t="shared" si="38"/>
        <v>0</v>
      </c>
      <c r="AF74">
        <f t="shared" si="51"/>
        <v>0</v>
      </c>
      <c r="AG74">
        <f t="shared" si="39"/>
        <v>1</v>
      </c>
      <c r="AH74">
        <f t="shared" si="52"/>
        <v>0</v>
      </c>
      <c r="AI74">
        <f t="shared" si="40"/>
        <v>0</v>
      </c>
      <c r="AJ74">
        <f t="shared" si="53"/>
        <v>0</v>
      </c>
      <c r="AL74" s="19">
        <f t="shared" si="41"/>
        <v>0</v>
      </c>
      <c r="AM74" s="15">
        <f t="shared" si="42"/>
        <v>0</v>
      </c>
      <c r="AN74" s="15">
        <f t="shared" si="43"/>
        <v>0</v>
      </c>
      <c r="AO74">
        <f t="shared" si="29"/>
        <v>0</v>
      </c>
      <c r="AP74" s="15">
        <f t="shared" si="44"/>
        <v>0</v>
      </c>
      <c r="AQ74">
        <f t="shared" si="54"/>
        <v>0</v>
      </c>
      <c r="AR74" s="15">
        <f t="shared" si="45"/>
        <v>0</v>
      </c>
      <c r="AS74">
        <f t="shared" si="55"/>
        <v>0</v>
      </c>
      <c r="AT74" s="15">
        <f t="shared" si="46"/>
        <v>1</v>
      </c>
      <c r="AU74">
        <f t="shared" si="56"/>
        <v>0</v>
      </c>
      <c r="AV74" s="15">
        <f t="shared" si="47"/>
        <v>0</v>
      </c>
      <c r="AW74">
        <f t="shared" si="30"/>
        <v>0</v>
      </c>
    </row>
    <row r="75" spans="1:49" ht="15" customHeight="1">
      <c r="A75" s="95" t="s">
        <v>22</v>
      </c>
      <c r="B75" s="96">
        <v>2</v>
      </c>
      <c r="C75" s="97">
        <v>2013</v>
      </c>
      <c r="D75" s="95" t="s">
        <v>20</v>
      </c>
      <c r="E75" s="98">
        <v>3</v>
      </c>
      <c r="F75" s="98">
        <v>41</v>
      </c>
      <c r="G75" s="98">
        <v>37</v>
      </c>
      <c r="H75" s="98">
        <v>16</v>
      </c>
      <c r="I75" s="98">
        <v>21</v>
      </c>
      <c r="J75" s="99">
        <v>43.243243243243199</v>
      </c>
      <c r="K75" s="99">
        <v>49.137931034482797</v>
      </c>
      <c r="L75" s="99">
        <v>50</v>
      </c>
      <c r="M75" s="98">
        <v>210</v>
      </c>
      <c r="N75" s="98">
        <v>289</v>
      </c>
      <c r="O75" s="100">
        <v>140</v>
      </c>
      <c r="P75" s="98">
        <v>173</v>
      </c>
      <c r="Q75" s="99">
        <v>174.901098901099</v>
      </c>
      <c r="R75" s="100">
        <v>140</v>
      </c>
      <c r="S75" s="101">
        <v>42277</v>
      </c>
      <c r="T75">
        <f t="shared" si="31"/>
        <v>0</v>
      </c>
      <c r="U75">
        <f t="shared" si="32"/>
        <v>0</v>
      </c>
      <c r="V75">
        <f t="shared" si="33"/>
        <v>0</v>
      </c>
      <c r="W75">
        <f t="shared" si="48"/>
        <v>0</v>
      </c>
      <c r="Y75" s="19">
        <f t="shared" si="34"/>
        <v>0</v>
      </c>
      <c r="Z75" s="19">
        <f t="shared" si="35"/>
        <v>0</v>
      </c>
      <c r="AA75" s="19">
        <f t="shared" si="36"/>
        <v>0</v>
      </c>
      <c r="AB75" s="19">
        <f t="shared" si="49"/>
        <v>0</v>
      </c>
      <c r="AC75">
        <f t="shared" si="37"/>
        <v>0</v>
      </c>
      <c r="AD75">
        <f t="shared" si="50"/>
        <v>0</v>
      </c>
      <c r="AE75">
        <f t="shared" si="38"/>
        <v>1</v>
      </c>
      <c r="AF75">
        <f t="shared" si="51"/>
        <v>0</v>
      </c>
      <c r="AG75">
        <f t="shared" si="39"/>
        <v>0</v>
      </c>
      <c r="AH75">
        <f t="shared" si="52"/>
        <v>0</v>
      </c>
      <c r="AI75">
        <f t="shared" si="40"/>
        <v>0</v>
      </c>
      <c r="AJ75">
        <f t="shared" si="53"/>
        <v>0</v>
      </c>
      <c r="AL75" s="19">
        <f t="shared" si="41"/>
        <v>0</v>
      </c>
      <c r="AM75" s="15">
        <f t="shared" si="42"/>
        <v>0</v>
      </c>
      <c r="AN75" s="15">
        <f t="shared" si="43"/>
        <v>0</v>
      </c>
      <c r="AO75">
        <f t="shared" si="29"/>
        <v>0</v>
      </c>
      <c r="AP75" s="15">
        <f t="shared" si="44"/>
        <v>0</v>
      </c>
      <c r="AQ75">
        <f t="shared" si="54"/>
        <v>0</v>
      </c>
      <c r="AR75" s="15">
        <f t="shared" si="45"/>
        <v>1</v>
      </c>
      <c r="AS75">
        <f t="shared" si="55"/>
        <v>0</v>
      </c>
      <c r="AT75" s="15">
        <f t="shared" si="46"/>
        <v>0</v>
      </c>
      <c r="AU75">
        <f t="shared" si="56"/>
        <v>0</v>
      </c>
      <c r="AV75" s="15">
        <f t="shared" si="47"/>
        <v>0</v>
      </c>
      <c r="AW75">
        <f t="shared" si="30"/>
        <v>0</v>
      </c>
    </row>
    <row r="76" spans="1:49" ht="15" customHeight="1">
      <c r="A76" s="95" t="s">
        <v>22</v>
      </c>
      <c r="B76" s="96">
        <v>2</v>
      </c>
      <c r="C76" s="97">
        <v>2013</v>
      </c>
      <c r="D76" s="95" t="s">
        <v>17</v>
      </c>
      <c r="E76" s="98">
        <v>2</v>
      </c>
      <c r="F76" s="98">
        <v>35</v>
      </c>
      <c r="G76" s="98">
        <v>34</v>
      </c>
      <c r="H76" s="98">
        <v>18</v>
      </c>
      <c r="I76" s="98">
        <v>16</v>
      </c>
      <c r="J76" s="99">
        <v>52.941176470588204</v>
      </c>
      <c r="K76" s="99">
        <v>51.898734177215204</v>
      </c>
      <c r="L76" s="99">
        <v>50</v>
      </c>
      <c r="M76" s="98">
        <v>203</v>
      </c>
      <c r="N76" s="98">
        <v>248</v>
      </c>
      <c r="O76" s="100">
        <v>140</v>
      </c>
      <c r="P76" s="98">
        <v>169</v>
      </c>
      <c r="Q76" s="99">
        <v>166.3</v>
      </c>
      <c r="R76" s="100">
        <v>140</v>
      </c>
      <c r="S76" s="101">
        <v>42277</v>
      </c>
      <c r="T76">
        <f t="shared" si="31"/>
        <v>0</v>
      </c>
      <c r="U76">
        <f t="shared" si="32"/>
        <v>0</v>
      </c>
      <c r="V76">
        <f t="shared" si="33"/>
        <v>0</v>
      </c>
      <c r="W76">
        <f t="shared" si="48"/>
        <v>0</v>
      </c>
      <c r="Y76" s="19">
        <f t="shared" si="34"/>
        <v>0</v>
      </c>
      <c r="Z76" s="19">
        <f t="shared" si="35"/>
        <v>0</v>
      </c>
      <c r="AA76" s="19">
        <f t="shared" si="36"/>
        <v>0</v>
      </c>
      <c r="AB76" s="19">
        <f t="shared" si="49"/>
        <v>0</v>
      </c>
      <c r="AC76">
        <f t="shared" si="37"/>
        <v>1</v>
      </c>
      <c r="AD76">
        <f t="shared" si="50"/>
        <v>0</v>
      </c>
      <c r="AE76">
        <f t="shared" si="38"/>
        <v>0</v>
      </c>
      <c r="AF76">
        <f t="shared" si="51"/>
        <v>0</v>
      </c>
      <c r="AG76">
        <f t="shared" si="39"/>
        <v>0</v>
      </c>
      <c r="AH76">
        <f t="shared" si="52"/>
        <v>0</v>
      </c>
      <c r="AI76">
        <f t="shared" si="40"/>
        <v>0</v>
      </c>
      <c r="AJ76">
        <f t="shared" si="53"/>
        <v>0</v>
      </c>
      <c r="AL76" s="19">
        <f t="shared" si="41"/>
        <v>0</v>
      </c>
      <c r="AM76" s="15">
        <f t="shared" si="42"/>
        <v>0</v>
      </c>
      <c r="AN76" s="15">
        <f t="shared" si="43"/>
        <v>0</v>
      </c>
      <c r="AO76">
        <f t="shared" si="29"/>
        <v>0</v>
      </c>
      <c r="AP76" s="15">
        <f t="shared" si="44"/>
        <v>1</v>
      </c>
      <c r="AQ76">
        <f t="shared" si="54"/>
        <v>0</v>
      </c>
      <c r="AR76" s="15">
        <f t="shared" si="45"/>
        <v>0</v>
      </c>
      <c r="AS76">
        <f t="shared" si="55"/>
        <v>0</v>
      </c>
      <c r="AT76" s="15">
        <f t="shared" si="46"/>
        <v>0</v>
      </c>
      <c r="AU76">
        <f t="shared" si="56"/>
        <v>0</v>
      </c>
      <c r="AV76" s="15">
        <f t="shared" si="47"/>
        <v>0</v>
      </c>
      <c r="AW76">
        <f t="shared" si="30"/>
        <v>0</v>
      </c>
    </row>
    <row r="77" spans="1:49" ht="15" customHeight="1">
      <c r="A77" s="95" t="s">
        <v>22</v>
      </c>
      <c r="B77" s="96">
        <v>2</v>
      </c>
      <c r="C77" s="97">
        <v>2013</v>
      </c>
      <c r="D77" s="95" t="s">
        <v>19</v>
      </c>
      <c r="E77" s="98">
        <v>1</v>
      </c>
      <c r="F77" s="98">
        <v>41</v>
      </c>
      <c r="G77" s="98">
        <v>45</v>
      </c>
      <c r="H77" s="98">
        <v>23</v>
      </c>
      <c r="I77" s="98">
        <v>22</v>
      </c>
      <c r="J77" s="99">
        <v>51.1111111111111</v>
      </c>
      <c r="K77" s="99">
        <v>51.1111111111111</v>
      </c>
      <c r="L77" s="99">
        <v>50</v>
      </c>
      <c r="M77" s="98">
        <v>213</v>
      </c>
      <c r="N77" s="98">
        <v>213</v>
      </c>
      <c r="O77" s="100">
        <v>140</v>
      </c>
      <c r="P77" s="98">
        <v>168</v>
      </c>
      <c r="Q77" s="99">
        <v>173.03260869565199</v>
      </c>
      <c r="R77" s="100">
        <v>140</v>
      </c>
      <c r="S77" s="101">
        <v>42277</v>
      </c>
      <c r="T77">
        <f t="shared" si="31"/>
        <v>0</v>
      </c>
      <c r="U77">
        <f t="shared" si="32"/>
        <v>0</v>
      </c>
      <c r="V77">
        <f t="shared" si="33"/>
        <v>0</v>
      </c>
      <c r="W77">
        <f t="shared" si="48"/>
        <v>0</v>
      </c>
      <c r="Y77" s="19">
        <f t="shared" si="34"/>
        <v>0</v>
      </c>
      <c r="Z77" s="19">
        <f t="shared" si="35"/>
        <v>0</v>
      </c>
      <c r="AA77" s="19">
        <f t="shared" si="36"/>
        <v>1</v>
      </c>
      <c r="AB77" s="19">
        <f t="shared" si="49"/>
        <v>0</v>
      </c>
      <c r="AC77">
        <f t="shared" si="37"/>
        <v>0</v>
      </c>
      <c r="AD77">
        <f t="shared" si="50"/>
        <v>0</v>
      </c>
      <c r="AE77">
        <f t="shared" si="38"/>
        <v>0</v>
      </c>
      <c r="AF77">
        <f t="shared" si="51"/>
        <v>0</v>
      </c>
      <c r="AG77">
        <f t="shared" si="39"/>
        <v>0</v>
      </c>
      <c r="AH77">
        <f t="shared" si="52"/>
        <v>0</v>
      </c>
      <c r="AI77">
        <f t="shared" si="40"/>
        <v>0</v>
      </c>
      <c r="AJ77">
        <f t="shared" si="53"/>
        <v>0</v>
      </c>
      <c r="AL77" s="19">
        <f t="shared" si="41"/>
        <v>0</v>
      </c>
      <c r="AM77" s="15">
        <f t="shared" si="42"/>
        <v>0</v>
      </c>
      <c r="AN77" s="15">
        <f t="shared" si="43"/>
        <v>1</v>
      </c>
      <c r="AO77">
        <f t="shared" si="29"/>
        <v>0</v>
      </c>
      <c r="AP77" s="15">
        <f t="shared" si="44"/>
        <v>0</v>
      </c>
      <c r="AQ77">
        <f t="shared" si="54"/>
        <v>0</v>
      </c>
      <c r="AR77" s="15">
        <f t="shared" si="45"/>
        <v>0</v>
      </c>
      <c r="AS77">
        <f t="shared" si="55"/>
        <v>0</v>
      </c>
      <c r="AT77" s="15">
        <f t="shared" si="46"/>
        <v>0</v>
      </c>
      <c r="AU77">
        <f t="shared" si="56"/>
        <v>0</v>
      </c>
      <c r="AV77" s="15">
        <f t="shared" si="47"/>
        <v>0</v>
      </c>
      <c r="AW77">
        <f t="shared" si="30"/>
        <v>0</v>
      </c>
    </row>
    <row r="78" spans="1:49" ht="15" customHeight="1">
      <c r="A78" s="95" t="s">
        <v>22</v>
      </c>
      <c r="B78" s="96">
        <v>2</v>
      </c>
      <c r="C78" s="97">
        <v>2012</v>
      </c>
      <c r="D78" s="95" t="s">
        <v>18</v>
      </c>
      <c r="E78" s="98">
        <v>5</v>
      </c>
      <c r="F78" s="98">
        <v>131</v>
      </c>
      <c r="G78" s="98">
        <v>203</v>
      </c>
      <c r="H78" s="98">
        <v>118</v>
      </c>
      <c r="I78" s="98">
        <v>85</v>
      </c>
      <c r="J78" s="94"/>
      <c r="K78" s="99">
        <v>58.128078817734</v>
      </c>
      <c r="L78" s="99">
        <v>50</v>
      </c>
      <c r="M78" s="94"/>
      <c r="N78" s="98">
        <v>375</v>
      </c>
      <c r="O78" s="100">
        <v>140</v>
      </c>
      <c r="P78" s="94"/>
      <c r="Q78" s="99">
        <v>208.102006688963</v>
      </c>
      <c r="R78" s="100">
        <v>140</v>
      </c>
      <c r="S78" s="101">
        <v>42277</v>
      </c>
      <c r="T78">
        <f t="shared" si="31"/>
        <v>0</v>
      </c>
      <c r="U78">
        <f t="shared" si="32"/>
        <v>0</v>
      </c>
      <c r="V78">
        <f t="shared" si="33"/>
        <v>1</v>
      </c>
      <c r="W78">
        <f t="shared" si="48"/>
        <v>0</v>
      </c>
      <c r="Y78" s="19">
        <f t="shared" si="34"/>
        <v>0</v>
      </c>
      <c r="Z78" s="19">
        <f t="shared" si="35"/>
        <v>0</v>
      </c>
      <c r="AA78" s="19">
        <f t="shared" si="36"/>
        <v>0</v>
      </c>
      <c r="AB78" s="19">
        <f t="shared" si="49"/>
        <v>0</v>
      </c>
      <c r="AC78">
        <f t="shared" si="37"/>
        <v>0</v>
      </c>
      <c r="AD78">
        <f t="shared" si="50"/>
        <v>0</v>
      </c>
      <c r="AE78">
        <f t="shared" si="38"/>
        <v>0</v>
      </c>
      <c r="AF78">
        <f t="shared" si="51"/>
        <v>0</v>
      </c>
      <c r="AG78">
        <f t="shared" si="39"/>
        <v>0</v>
      </c>
      <c r="AH78">
        <f t="shared" si="52"/>
        <v>0</v>
      </c>
      <c r="AI78">
        <f t="shared" si="40"/>
        <v>1</v>
      </c>
      <c r="AJ78">
        <f t="shared" si="53"/>
        <v>0</v>
      </c>
      <c r="AL78" s="19">
        <f t="shared" si="41"/>
        <v>0</v>
      </c>
      <c r="AM78" s="15">
        <f t="shared" si="42"/>
        <v>0</v>
      </c>
      <c r="AN78" s="15">
        <f t="shared" si="43"/>
        <v>0</v>
      </c>
      <c r="AO78">
        <f t="shared" si="29"/>
        <v>0</v>
      </c>
      <c r="AP78" s="15">
        <f t="shared" si="44"/>
        <v>0</v>
      </c>
      <c r="AQ78">
        <f t="shared" si="54"/>
        <v>0</v>
      </c>
      <c r="AR78" s="15">
        <f t="shared" si="45"/>
        <v>0</v>
      </c>
      <c r="AS78">
        <f t="shared" si="55"/>
        <v>0</v>
      </c>
      <c r="AT78" s="15">
        <f t="shared" si="46"/>
        <v>0</v>
      </c>
      <c r="AU78">
        <f t="shared" si="56"/>
        <v>0</v>
      </c>
      <c r="AV78" s="15">
        <f t="shared" si="47"/>
        <v>1</v>
      </c>
      <c r="AW78">
        <f t="shared" si="30"/>
        <v>0</v>
      </c>
    </row>
    <row r="79" spans="1:49" ht="15" customHeight="1">
      <c r="A79" s="95" t="s">
        <v>22</v>
      </c>
      <c r="B79" s="96">
        <v>2</v>
      </c>
      <c r="C79" s="97">
        <v>2009</v>
      </c>
      <c r="D79" s="95" t="s">
        <v>21</v>
      </c>
      <c r="E79" s="98">
        <v>4</v>
      </c>
      <c r="F79" s="98">
        <v>39</v>
      </c>
      <c r="G79" s="98">
        <v>47</v>
      </c>
      <c r="H79" s="98">
        <v>26</v>
      </c>
      <c r="I79" s="98">
        <v>21</v>
      </c>
      <c r="J79" s="99">
        <v>55.319148936170201</v>
      </c>
      <c r="K79" s="99">
        <v>45.724907063197001</v>
      </c>
      <c r="L79" s="99">
        <v>50</v>
      </c>
      <c r="M79" s="98">
        <v>230</v>
      </c>
      <c r="N79" s="98">
        <v>452</v>
      </c>
      <c r="O79" s="100">
        <v>140</v>
      </c>
      <c r="P79" s="98">
        <v>183</v>
      </c>
      <c r="Q79" s="99">
        <v>187.77173913043501</v>
      </c>
      <c r="R79" s="100">
        <v>140</v>
      </c>
      <c r="S79" s="101">
        <v>42277</v>
      </c>
      <c r="T79">
        <f t="shared" si="31"/>
        <v>0</v>
      </c>
      <c r="U79">
        <f t="shared" si="32"/>
        <v>0</v>
      </c>
      <c r="V79">
        <f t="shared" si="33"/>
        <v>0</v>
      </c>
      <c r="W79">
        <f t="shared" si="48"/>
        <v>0</v>
      </c>
      <c r="Y79" s="19">
        <f t="shared" si="34"/>
        <v>0</v>
      </c>
      <c r="Z79" s="19">
        <f t="shared" si="35"/>
        <v>0</v>
      </c>
      <c r="AA79" s="19">
        <f t="shared" si="36"/>
        <v>0</v>
      </c>
      <c r="AB79" s="19">
        <f t="shared" si="49"/>
        <v>0</v>
      </c>
      <c r="AC79">
        <f t="shared" si="37"/>
        <v>0</v>
      </c>
      <c r="AD79">
        <f t="shared" si="50"/>
        <v>0</v>
      </c>
      <c r="AE79">
        <f t="shared" si="38"/>
        <v>0</v>
      </c>
      <c r="AF79">
        <f t="shared" si="51"/>
        <v>0</v>
      </c>
      <c r="AG79">
        <f t="shared" si="39"/>
        <v>1</v>
      </c>
      <c r="AH79">
        <f t="shared" si="52"/>
        <v>0</v>
      </c>
      <c r="AI79">
        <f t="shared" si="40"/>
        <v>0</v>
      </c>
      <c r="AJ79">
        <f t="shared" si="53"/>
        <v>0</v>
      </c>
      <c r="AL79" s="19">
        <f t="shared" si="41"/>
        <v>0</v>
      </c>
      <c r="AM79" s="15">
        <f t="shared" si="42"/>
        <v>0</v>
      </c>
      <c r="AN79" s="15">
        <f t="shared" si="43"/>
        <v>0</v>
      </c>
      <c r="AO79">
        <f t="shared" si="29"/>
        <v>0</v>
      </c>
      <c r="AP79" s="15">
        <f t="shared" si="44"/>
        <v>0</v>
      </c>
      <c r="AQ79">
        <f t="shared" si="54"/>
        <v>0</v>
      </c>
      <c r="AR79" s="15">
        <f t="shared" si="45"/>
        <v>0</v>
      </c>
      <c r="AS79">
        <f t="shared" si="55"/>
        <v>0</v>
      </c>
      <c r="AT79" s="15">
        <f t="shared" si="46"/>
        <v>1</v>
      </c>
      <c r="AU79">
        <f t="shared" si="56"/>
        <v>0</v>
      </c>
      <c r="AV79" s="15">
        <f t="shared" si="47"/>
        <v>0</v>
      </c>
      <c r="AW79">
        <f t="shared" si="30"/>
        <v>0</v>
      </c>
    </row>
    <row r="80" spans="1:49" ht="15" customHeight="1">
      <c r="A80" s="95" t="s">
        <v>22</v>
      </c>
      <c r="B80" s="96">
        <v>2</v>
      </c>
      <c r="C80" s="97">
        <v>2014</v>
      </c>
      <c r="D80" s="95" t="s">
        <v>21</v>
      </c>
      <c r="E80" s="98">
        <v>4</v>
      </c>
      <c r="F80" s="98">
        <v>42</v>
      </c>
      <c r="G80" s="98">
        <v>38</v>
      </c>
      <c r="H80" s="98">
        <v>16</v>
      </c>
      <c r="I80" s="98">
        <v>22</v>
      </c>
      <c r="J80" s="99">
        <v>42.105263157894697</v>
      </c>
      <c r="K80" s="99">
        <v>40</v>
      </c>
      <c r="L80" s="99">
        <v>50</v>
      </c>
      <c r="M80" s="98">
        <v>234</v>
      </c>
      <c r="N80" s="98">
        <v>346</v>
      </c>
      <c r="O80" s="100">
        <v>140</v>
      </c>
      <c r="P80" s="98">
        <v>196</v>
      </c>
      <c r="Q80" s="99">
        <v>198.08695652173901</v>
      </c>
      <c r="R80" s="100">
        <v>140</v>
      </c>
      <c r="S80" s="101">
        <v>42277</v>
      </c>
      <c r="T80">
        <f t="shared" si="31"/>
        <v>0</v>
      </c>
      <c r="U80">
        <f t="shared" si="32"/>
        <v>0</v>
      </c>
      <c r="V80">
        <f t="shared" si="33"/>
        <v>0</v>
      </c>
      <c r="W80">
        <f t="shared" si="48"/>
        <v>0</v>
      </c>
      <c r="Y80" s="19">
        <f t="shared" si="34"/>
        <v>0</v>
      </c>
      <c r="Z80" s="19">
        <f t="shared" si="35"/>
        <v>0</v>
      </c>
      <c r="AA80" s="19">
        <f t="shared" si="36"/>
        <v>0</v>
      </c>
      <c r="AB80" s="19">
        <f t="shared" si="49"/>
        <v>0</v>
      </c>
      <c r="AC80">
        <f t="shared" si="37"/>
        <v>0</v>
      </c>
      <c r="AD80">
        <f t="shared" si="50"/>
        <v>0</v>
      </c>
      <c r="AE80">
        <f t="shared" si="38"/>
        <v>0</v>
      </c>
      <c r="AF80">
        <f t="shared" si="51"/>
        <v>0</v>
      </c>
      <c r="AG80">
        <f t="shared" si="39"/>
        <v>1</v>
      </c>
      <c r="AH80">
        <f t="shared" si="52"/>
        <v>0</v>
      </c>
      <c r="AI80">
        <f t="shared" si="40"/>
        <v>0</v>
      </c>
      <c r="AJ80">
        <f t="shared" si="53"/>
        <v>0</v>
      </c>
      <c r="AL80" s="19">
        <f t="shared" si="41"/>
        <v>0</v>
      </c>
      <c r="AM80" s="15">
        <f t="shared" si="42"/>
        <v>1</v>
      </c>
      <c r="AN80" s="15">
        <f t="shared" si="43"/>
        <v>0</v>
      </c>
      <c r="AO80">
        <f t="shared" si="29"/>
        <v>0</v>
      </c>
      <c r="AP80" s="15">
        <f t="shared" si="44"/>
        <v>0</v>
      </c>
      <c r="AQ80">
        <f t="shared" si="54"/>
        <v>0</v>
      </c>
      <c r="AR80" s="15">
        <f t="shared" si="45"/>
        <v>0</v>
      </c>
      <c r="AS80">
        <f t="shared" si="55"/>
        <v>0</v>
      </c>
      <c r="AT80" s="15">
        <f t="shared" si="46"/>
        <v>1</v>
      </c>
      <c r="AU80">
        <f t="shared" si="56"/>
        <v>0</v>
      </c>
      <c r="AV80" s="15">
        <f t="shared" si="47"/>
        <v>0</v>
      </c>
      <c r="AW80">
        <f t="shared" si="30"/>
        <v>0</v>
      </c>
    </row>
    <row r="81" spans="1:49" ht="15" customHeight="1">
      <c r="A81" s="95" t="s">
        <v>22</v>
      </c>
      <c r="B81" s="96">
        <v>2</v>
      </c>
      <c r="C81" s="97">
        <v>2006</v>
      </c>
      <c r="D81" s="95" t="s">
        <v>20</v>
      </c>
      <c r="E81" s="98">
        <v>3</v>
      </c>
      <c r="F81" s="98">
        <v>89</v>
      </c>
      <c r="G81" s="98">
        <v>97</v>
      </c>
      <c r="H81" s="98">
        <v>49</v>
      </c>
      <c r="I81" s="98">
        <v>48</v>
      </c>
      <c r="J81" s="99">
        <v>50.5154639175258</v>
      </c>
      <c r="K81" s="99">
        <v>41.592920353982301</v>
      </c>
      <c r="L81" s="99">
        <v>50</v>
      </c>
      <c r="M81" s="98">
        <v>391</v>
      </c>
      <c r="N81" s="98">
        <v>521</v>
      </c>
      <c r="O81" s="100">
        <v>140</v>
      </c>
      <c r="P81" s="98">
        <v>294</v>
      </c>
      <c r="Q81" s="99">
        <v>303.58241758241797</v>
      </c>
      <c r="R81" s="100">
        <v>140</v>
      </c>
      <c r="S81" s="101">
        <v>42277</v>
      </c>
      <c r="T81">
        <f t="shared" si="31"/>
        <v>0</v>
      </c>
      <c r="U81">
        <f t="shared" si="32"/>
        <v>0</v>
      </c>
      <c r="V81">
        <f t="shared" si="33"/>
        <v>0</v>
      </c>
      <c r="W81">
        <f t="shared" si="48"/>
        <v>0</v>
      </c>
      <c r="Y81" s="19">
        <f t="shared" si="34"/>
        <v>0</v>
      </c>
      <c r="Z81" s="19">
        <f t="shared" si="35"/>
        <v>0</v>
      </c>
      <c r="AA81" s="19">
        <f t="shared" si="36"/>
        <v>0</v>
      </c>
      <c r="AB81" s="19">
        <f t="shared" si="49"/>
        <v>0</v>
      </c>
      <c r="AC81">
        <f t="shared" si="37"/>
        <v>0</v>
      </c>
      <c r="AD81">
        <f t="shared" si="50"/>
        <v>0</v>
      </c>
      <c r="AE81">
        <f t="shared" si="38"/>
        <v>1</v>
      </c>
      <c r="AF81">
        <f t="shared" si="51"/>
        <v>0</v>
      </c>
      <c r="AG81">
        <f t="shared" si="39"/>
        <v>0</v>
      </c>
      <c r="AH81">
        <f t="shared" si="52"/>
        <v>0</v>
      </c>
      <c r="AI81">
        <f t="shared" si="40"/>
        <v>0</v>
      </c>
      <c r="AJ81">
        <f t="shared" si="53"/>
        <v>0</v>
      </c>
      <c r="AL81" s="19">
        <f t="shared" si="41"/>
        <v>0</v>
      </c>
      <c r="AM81" s="15">
        <f t="shared" si="42"/>
        <v>0</v>
      </c>
      <c r="AN81" s="15">
        <f t="shared" si="43"/>
        <v>0</v>
      </c>
      <c r="AO81">
        <f t="shared" si="29"/>
        <v>0</v>
      </c>
      <c r="AP81" s="15">
        <f t="shared" si="44"/>
        <v>0</v>
      </c>
      <c r="AQ81">
        <f t="shared" si="54"/>
        <v>0</v>
      </c>
      <c r="AR81" s="15">
        <f t="shared" si="45"/>
        <v>1</v>
      </c>
      <c r="AS81">
        <f t="shared" si="55"/>
        <v>0</v>
      </c>
      <c r="AT81" s="15">
        <f t="shared" si="46"/>
        <v>0</v>
      </c>
      <c r="AU81">
        <f t="shared" si="56"/>
        <v>0</v>
      </c>
      <c r="AV81" s="15">
        <f t="shared" si="47"/>
        <v>0</v>
      </c>
      <c r="AW81">
        <f t="shared" si="30"/>
        <v>0</v>
      </c>
    </row>
    <row r="82" spans="1:49" ht="15" customHeight="1">
      <c r="A82" s="95" t="s">
        <v>22</v>
      </c>
      <c r="B82" s="96">
        <v>2</v>
      </c>
      <c r="C82" s="97">
        <v>2008</v>
      </c>
      <c r="D82" s="95" t="s">
        <v>17</v>
      </c>
      <c r="E82" s="98">
        <v>2</v>
      </c>
      <c r="F82" s="98">
        <v>100</v>
      </c>
      <c r="G82" s="98">
        <v>74</v>
      </c>
      <c r="H82" s="98">
        <v>31</v>
      </c>
      <c r="I82" s="98">
        <v>43</v>
      </c>
      <c r="J82" s="99">
        <v>41.891891891891902</v>
      </c>
      <c r="K82" s="99">
        <v>39.506172839506199</v>
      </c>
      <c r="L82" s="99">
        <v>50</v>
      </c>
      <c r="M82" s="98">
        <v>373</v>
      </c>
      <c r="N82" s="98">
        <v>461</v>
      </c>
      <c r="O82" s="100">
        <v>140</v>
      </c>
      <c r="P82" s="98">
        <v>299</v>
      </c>
      <c r="Q82" s="99">
        <v>290.74725274725301</v>
      </c>
      <c r="R82" s="100">
        <v>140</v>
      </c>
      <c r="S82" s="101">
        <v>42277</v>
      </c>
      <c r="T82">
        <f t="shared" si="31"/>
        <v>0</v>
      </c>
      <c r="U82">
        <f t="shared" si="32"/>
        <v>0</v>
      </c>
      <c r="V82">
        <f t="shared" si="33"/>
        <v>0</v>
      </c>
      <c r="W82">
        <f t="shared" si="48"/>
        <v>0</v>
      </c>
      <c r="Y82" s="19">
        <f t="shared" si="34"/>
        <v>0</v>
      </c>
      <c r="Z82" s="19">
        <f t="shared" si="35"/>
        <v>0</v>
      </c>
      <c r="AA82" s="19">
        <f t="shared" si="36"/>
        <v>0</v>
      </c>
      <c r="AB82" s="19">
        <f t="shared" si="49"/>
        <v>0</v>
      </c>
      <c r="AC82">
        <f t="shared" si="37"/>
        <v>1</v>
      </c>
      <c r="AD82">
        <f t="shared" si="50"/>
        <v>0</v>
      </c>
      <c r="AE82">
        <f t="shared" si="38"/>
        <v>0</v>
      </c>
      <c r="AF82">
        <f t="shared" si="51"/>
        <v>0</v>
      </c>
      <c r="AG82">
        <f t="shared" si="39"/>
        <v>0</v>
      </c>
      <c r="AH82">
        <f t="shared" si="52"/>
        <v>0</v>
      </c>
      <c r="AI82">
        <f t="shared" si="40"/>
        <v>0</v>
      </c>
      <c r="AJ82">
        <f t="shared" si="53"/>
        <v>0</v>
      </c>
      <c r="AL82" s="19">
        <f t="shared" si="41"/>
        <v>0</v>
      </c>
      <c r="AM82" s="15">
        <f t="shared" si="42"/>
        <v>0</v>
      </c>
      <c r="AN82" s="15">
        <f t="shared" si="43"/>
        <v>0</v>
      </c>
      <c r="AO82">
        <f t="shared" si="29"/>
        <v>0</v>
      </c>
      <c r="AP82" s="15">
        <f t="shared" si="44"/>
        <v>1</v>
      </c>
      <c r="AQ82">
        <f t="shared" si="54"/>
        <v>0</v>
      </c>
      <c r="AR82" s="15">
        <f t="shared" si="45"/>
        <v>0</v>
      </c>
      <c r="AS82">
        <f t="shared" si="55"/>
        <v>0</v>
      </c>
      <c r="AT82" s="15">
        <f t="shared" si="46"/>
        <v>0</v>
      </c>
      <c r="AU82">
        <f t="shared" si="56"/>
        <v>0</v>
      </c>
      <c r="AV82" s="15">
        <f t="shared" si="47"/>
        <v>0</v>
      </c>
      <c r="AW82">
        <f t="shared" si="30"/>
        <v>0</v>
      </c>
    </row>
    <row r="83" spans="1:49" ht="15" customHeight="1">
      <c r="A83" s="95" t="s">
        <v>22</v>
      </c>
      <c r="B83" s="96">
        <v>2</v>
      </c>
      <c r="C83" s="97">
        <v>2008</v>
      </c>
      <c r="D83" s="95" t="s">
        <v>19</v>
      </c>
      <c r="E83" s="98">
        <v>1</v>
      </c>
      <c r="F83" s="98">
        <v>58</v>
      </c>
      <c r="G83" s="98">
        <v>88</v>
      </c>
      <c r="H83" s="98">
        <v>33</v>
      </c>
      <c r="I83" s="98">
        <v>55</v>
      </c>
      <c r="J83" s="99">
        <v>37.5</v>
      </c>
      <c r="K83" s="99">
        <v>37.5</v>
      </c>
      <c r="L83" s="99">
        <v>50</v>
      </c>
      <c r="M83" s="98">
        <v>361</v>
      </c>
      <c r="N83" s="98">
        <v>361</v>
      </c>
      <c r="O83" s="100">
        <v>140</v>
      </c>
      <c r="P83" s="98">
        <v>273</v>
      </c>
      <c r="Q83" s="99">
        <v>297.695652173913</v>
      </c>
      <c r="R83" s="100">
        <v>140</v>
      </c>
      <c r="S83" s="101">
        <v>42277</v>
      </c>
      <c r="T83">
        <f t="shared" si="31"/>
        <v>0</v>
      </c>
      <c r="U83">
        <f t="shared" si="32"/>
        <v>0</v>
      </c>
      <c r="V83">
        <f t="shared" si="33"/>
        <v>0</v>
      </c>
      <c r="W83">
        <f t="shared" si="48"/>
        <v>0</v>
      </c>
      <c r="Y83" s="19">
        <f t="shared" si="34"/>
        <v>0</v>
      </c>
      <c r="Z83" s="19">
        <f t="shared" si="35"/>
        <v>0</v>
      </c>
      <c r="AA83" s="19">
        <f t="shared" si="36"/>
        <v>1</v>
      </c>
      <c r="AB83" s="19">
        <f t="shared" si="49"/>
        <v>0</v>
      </c>
      <c r="AC83">
        <f t="shared" si="37"/>
        <v>0</v>
      </c>
      <c r="AD83">
        <f t="shared" si="50"/>
        <v>0</v>
      </c>
      <c r="AE83">
        <f t="shared" si="38"/>
        <v>0</v>
      </c>
      <c r="AF83">
        <f t="shared" si="51"/>
        <v>0</v>
      </c>
      <c r="AG83">
        <f t="shared" si="39"/>
        <v>0</v>
      </c>
      <c r="AH83">
        <f t="shared" si="52"/>
        <v>0</v>
      </c>
      <c r="AI83">
        <f t="shared" si="40"/>
        <v>0</v>
      </c>
      <c r="AJ83">
        <f t="shared" si="53"/>
        <v>0</v>
      </c>
      <c r="AL83" s="19">
        <f t="shared" si="41"/>
        <v>0</v>
      </c>
      <c r="AM83" s="15">
        <f t="shared" si="42"/>
        <v>0</v>
      </c>
      <c r="AN83" s="15">
        <f t="shared" si="43"/>
        <v>1</v>
      </c>
      <c r="AO83">
        <f t="shared" si="29"/>
        <v>0</v>
      </c>
      <c r="AP83" s="15">
        <f t="shared" si="44"/>
        <v>0</v>
      </c>
      <c r="AQ83">
        <f t="shared" si="54"/>
        <v>0</v>
      </c>
      <c r="AR83" s="15">
        <f t="shared" si="45"/>
        <v>0</v>
      </c>
      <c r="AS83">
        <f t="shared" si="55"/>
        <v>0</v>
      </c>
      <c r="AT83" s="15">
        <f t="shared" si="46"/>
        <v>0</v>
      </c>
      <c r="AU83">
        <f t="shared" si="56"/>
        <v>0</v>
      </c>
      <c r="AV83" s="15">
        <f t="shared" si="47"/>
        <v>0</v>
      </c>
      <c r="AW83">
        <f t="shared" si="30"/>
        <v>0</v>
      </c>
    </row>
    <row r="84" spans="1:49" ht="15" customHeight="1">
      <c r="A84" s="95" t="s">
        <v>22</v>
      </c>
      <c r="B84" s="96">
        <v>2</v>
      </c>
      <c r="C84" s="97">
        <v>2007</v>
      </c>
      <c r="D84" s="95" t="s">
        <v>18</v>
      </c>
      <c r="E84" s="98">
        <v>5</v>
      </c>
      <c r="F84" s="98">
        <v>339</v>
      </c>
      <c r="G84" s="98">
        <v>342</v>
      </c>
      <c r="H84" s="98">
        <v>138</v>
      </c>
      <c r="I84" s="98">
        <v>204</v>
      </c>
      <c r="J84" s="94"/>
      <c r="K84" s="99">
        <v>40.350877192982502</v>
      </c>
      <c r="L84" s="99">
        <v>50</v>
      </c>
      <c r="M84" s="94"/>
      <c r="N84" s="98">
        <v>645</v>
      </c>
      <c r="O84" s="100">
        <v>140</v>
      </c>
      <c r="P84" s="94"/>
      <c r="Q84" s="99">
        <v>327.93633872166498</v>
      </c>
      <c r="R84" s="100">
        <v>140</v>
      </c>
      <c r="S84" s="101">
        <v>42277</v>
      </c>
      <c r="T84">
        <f t="shared" si="31"/>
        <v>0</v>
      </c>
      <c r="U84">
        <f t="shared" si="32"/>
        <v>0</v>
      </c>
      <c r="V84">
        <f t="shared" si="33"/>
        <v>1</v>
      </c>
      <c r="W84">
        <f t="shared" si="48"/>
        <v>0</v>
      </c>
      <c r="Y84" s="19">
        <f t="shared" si="34"/>
        <v>0</v>
      </c>
      <c r="Z84" s="19">
        <f t="shared" si="35"/>
        <v>0</v>
      </c>
      <c r="AA84" s="19">
        <f t="shared" si="36"/>
        <v>0</v>
      </c>
      <c r="AB84" s="19">
        <f t="shared" si="49"/>
        <v>0</v>
      </c>
      <c r="AC84">
        <f t="shared" si="37"/>
        <v>0</v>
      </c>
      <c r="AD84">
        <f t="shared" si="50"/>
        <v>0</v>
      </c>
      <c r="AE84">
        <f t="shared" si="38"/>
        <v>0</v>
      </c>
      <c r="AF84">
        <f t="shared" si="51"/>
        <v>0</v>
      </c>
      <c r="AG84">
        <f t="shared" si="39"/>
        <v>0</v>
      </c>
      <c r="AH84">
        <f t="shared" si="52"/>
        <v>0</v>
      </c>
      <c r="AI84">
        <f t="shared" si="40"/>
        <v>1</v>
      </c>
      <c r="AJ84">
        <f t="shared" si="53"/>
        <v>0</v>
      </c>
      <c r="AL84" s="19">
        <f t="shared" si="41"/>
        <v>0</v>
      </c>
      <c r="AM84" s="15">
        <f t="shared" si="42"/>
        <v>0</v>
      </c>
      <c r="AN84" s="15">
        <f t="shared" si="43"/>
        <v>0</v>
      </c>
      <c r="AO84">
        <f t="shared" si="29"/>
        <v>0</v>
      </c>
      <c r="AP84" s="15">
        <f t="shared" si="44"/>
        <v>0</v>
      </c>
      <c r="AQ84">
        <f t="shared" si="54"/>
        <v>0</v>
      </c>
      <c r="AR84" s="15">
        <f t="shared" si="45"/>
        <v>0</v>
      </c>
      <c r="AS84">
        <f t="shared" si="55"/>
        <v>0</v>
      </c>
      <c r="AT84" s="15">
        <f t="shared" si="46"/>
        <v>0</v>
      </c>
      <c r="AU84">
        <f t="shared" si="56"/>
        <v>0</v>
      </c>
      <c r="AV84" s="15">
        <f t="shared" si="47"/>
        <v>1</v>
      </c>
      <c r="AW84">
        <f t="shared" si="30"/>
        <v>0</v>
      </c>
    </row>
    <row r="85" spans="1:49" ht="15" customHeight="1">
      <c r="A85" s="95" t="s">
        <v>22</v>
      </c>
      <c r="B85" s="96">
        <v>2</v>
      </c>
      <c r="C85" s="97">
        <v>2007</v>
      </c>
      <c r="D85" s="95" t="s">
        <v>21</v>
      </c>
      <c r="E85" s="98">
        <v>4</v>
      </c>
      <c r="F85" s="98">
        <v>63</v>
      </c>
      <c r="G85" s="98">
        <v>92</v>
      </c>
      <c r="H85" s="98">
        <v>33</v>
      </c>
      <c r="I85" s="98">
        <v>59</v>
      </c>
      <c r="J85" s="99">
        <v>35.869565217391298</v>
      </c>
      <c r="K85" s="99">
        <v>40.350877192982502</v>
      </c>
      <c r="L85" s="99">
        <v>50</v>
      </c>
      <c r="M85" s="98">
        <v>395</v>
      </c>
      <c r="N85" s="98">
        <v>645</v>
      </c>
      <c r="O85" s="100">
        <v>140</v>
      </c>
      <c r="P85" s="98">
        <v>303</v>
      </c>
      <c r="Q85" s="99">
        <v>321.84782608695701</v>
      </c>
      <c r="R85" s="100">
        <v>140</v>
      </c>
      <c r="S85" s="101">
        <v>42277</v>
      </c>
      <c r="T85">
        <f t="shared" si="31"/>
        <v>0</v>
      </c>
      <c r="U85">
        <f t="shared" si="32"/>
        <v>0</v>
      </c>
      <c r="V85">
        <f t="shared" si="33"/>
        <v>0</v>
      </c>
      <c r="W85">
        <f t="shared" si="48"/>
        <v>0</v>
      </c>
      <c r="Y85" s="19">
        <f t="shared" si="34"/>
        <v>0</v>
      </c>
      <c r="Z85" s="19">
        <f t="shared" si="35"/>
        <v>0</v>
      </c>
      <c r="AA85" s="19">
        <f t="shared" si="36"/>
        <v>0</v>
      </c>
      <c r="AB85" s="19">
        <f t="shared" si="49"/>
        <v>0</v>
      </c>
      <c r="AC85">
        <f t="shared" si="37"/>
        <v>0</v>
      </c>
      <c r="AD85">
        <f t="shared" si="50"/>
        <v>0</v>
      </c>
      <c r="AE85">
        <f t="shared" si="38"/>
        <v>0</v>
      </c>
      <c r="AF85">
        <f t="shared" si="51"/>
        <v>0</v>
      </c>
      <c r="AG85">
        <f t="shared" si="39"/>
        <v>1</v>
      </c>
      <c r="AH85">
        <f t="shared" si="52"/>
        <v>0</v>
      </c>
      <c r="AI85">
        <f t="shared" si="40"/>
        <v>0</v>
      </c>
      <c r="AJ85">
        <f t="shared" si="53"/>
        <v>0</v>
      </c>
      <c r="AL85" s="19">
        <f t="shared" si="41"/>
        <v>0</v>
      </c>
      <c r="AM85" s="15">
        <f t="shared" si="42"/>
        <v>0</v>
      </c>
      <c r="AN85" s="15">
        <f t="shared" si="43"/>
        <v>0</v>
      </c>
      <c r="AO85">
        <f t="shared" si="29"/>
        <v>0</v>
      </c>
      <c r="AP85" s="15">
        <f t="shared" si="44"/>
        <v>0</v>
      </c>
      <c r="AQ85">
        <f t="shared" si="54"/>
        <v>0</v>
      </c>
      <c r="AR85" s="15">
        <f t="shared" si="45"/>
        <v>0</v>
      </c>
      <c r="AS85">
        <f t="shared" si="55"/>
        <v>0</v>
      </c>
      <c r="AT85" s="15">
        <f t="shared" si="46"/>
        <v>1</v>
      </c>
      <c r="AU85">
        <f t="shared" si="56"/>
        <v>0</v>
      </c>
      <c r="AV85" s="15">
        <f t="shared" si="47"/>
        <v>0</v>
      </c>
      <c r="AW85">
        <f t="shared" si="30"/>
        <v>0</v>
      </c>
    </row>
    <row r="86" spans="1:49" ht="15" customHeight="1">
      <c r="A86" s="95" t="s">
        <v>22</v>
      </c>
      <c r="B86" s="96">
        <v>2</v>
      </c>
      <c r="C86" s="97">
        <v>2002</v>
      </c>
      <c r="D86" s="95" t="s">
        <v>20</v>
      </c>
      <c r="E86" s="98">
        <v>3</v>
      </c>
      <c r="F86" s="98">
        <v>70</v>
      </c>
      <c r="G86" s="98">
        <v>75</v>
      </c>
      <c r="H86" s="98">
        <v>36</v>
      </c>
      <c r="I86" s="98">
        <v>39</v>
      </c>
      <c r="J86" s="99">
        <v>48</v>
      </c>
      <c r="K86" s="99">
        <v>33.8983050847458</v>
      </c>
      <c r="L86" s="99">
        <v>50</v>
      </c>
      <c r="M86" s="98">
        <v>304</v>
      </c>
      <c r="N86" s="98">
        <v>406</v>
      </c>
      <c r="O86" s="100">
        <v>140</v>
      </c>
      <c r="P86" s="98">
        <v>229</v>
      </c>
      <c r="Q86" s="99">
        <v>235.24175824175799</v>
      </c>
      <c r="R86" s="100">
        <v>140</v>
      </c>
      <c r="S86" s="101">
        <v>42277</v>
      </c>
      <c r="T86">
        <f t="shared" si="31"/>
        <v>0</v>
      </c>
      <c r="U86">
        <f t="shared" si="32"/>
        <v>0</v>
      </c>
      <c r="V86">
        <f t="shared" si="33"/>
        <v>0</v>
      </c>
      <c r="W86">
        <f t="shared" si="48"/>
        <v>0</v>
      </c>
      <c r="Y86" s="19">
        <f t="shared" si="34"/>
        <v>0</v>
      </c>
      <c r="Z86" s="19">
        <f t="shared" si="35"/>
        <v>0</v>
      </c>
      <c r="AA86" s="19">
        <f t="shared" si="36"/>
        <v>0</v>
      </c>
      <c r="AB86" s="19">
        <f t="shared" si="49"/>
        <v>0</v>
      </c>
      <c r="AC86">
        <f t="shared" si="37"/>
        <v>0</v>
      </c>
      <c r="AD86">
        <f t="shared" si="50"/>
        <v>0</v>
      </c>
      <c r="AE86">
        <f t="shared" si="38"/>
        <v>1</v>
      </c>
      <c r="AF86">
        <f t="shared" si="51"/>
        <v>0</v>
      </c>
      <c r="AG86">
        <f t="shared" si="39"/>
        <v>0</v>
      </c>
      <c r="AH86">
        <f t="shared" si="52"/>
        <v>0</v>
      </c>
      <c r="AI86">
        <f t="shared" si="40"/>
        <v>0</v>
      </c>
      <c r="AJ86">
        <f t="shared" si="53"/>
        <v>0</v>
      </c>
      <c r="AL86" s="19">
        <f t="shared" si="41"/>
        <v>0</v>
      </c>
      <c r="AM86" s="15">
        <f t="shared" si="42"/>
        <v>0</v>
      </c>
      <c r="AN86" s="15">
        <f t="shared" si="43"/>
        <v>0</v>
      </c>
      <c r="AO86">
        <f t="shared" si="29"/>
        <v>0</v>
      </c>
      <c r="AP86" s="15">
        <f t="shared" si="44"/>
        <v>0</v>
      </c>
      <c r="AQ86">
        <f t="shared" si="54"/>
        <v>0</v>
      </c>
      <c r="AR86" s="15">
        <f t="shared" si="45"/>
        <v>1</v>
      </c>
      <c r="AS86">
        <f t="shared" si="55"/>
        <v>0</v>
      </c>
      <c r="AT86" s="15">
        <f t="shared" si="46"/>
        <v>0</v>
      </c>
      <c r="AU86">
        <f t="shared" si="56"/>
        <v>0</v>
      </c>
      <c r="AV86" s="15">
        <f t="shared" si="47"/>
        <v>0</v>
      </c>
      <c r="AW86">
        <f t="shared" si="30"/>
        <v>0</v>
      </c>
    </row>
    <row r="87" spans="1:49" ht="15" customHeight="1">
      <c r="A87" s="95" t="s">
        <v>22</v>
      </c>
      <c r="B87" s="96">
        <v>2</v>
      </c>
      <c r="C87" s="97">
        <v>2007</v>
      </c>
      <c r="D87" s="95" t="s">
        <v>17</v>
      </c>
      <c r="E87" s="98">
        <v>2</v>
      </c>
      <c r="F87" s="98">
        <v>100</v>
      </c>
      <c r="G87" s="98">
        <v>89</v>
      </c>
      <c r="H87" s="98">
        <v>39</v>
      </c>
      <c r="I87" s="98">
        <v>50</v>
      </c>
      <c r="J87" s="99">
        <v>43.820224719101098</v>
      </c>
      <c r="K87" s="99">
        <v>46.103896103896098</v>
      </c>
      <c r="L87" s="99">
        <v>50</v>
      </c>
      <c r="M87" s="98">
        <v>421</v>
      </c>
      <c r="N87" s="98">
        <v>486</v>
      </c>
      <c r="O87" s="100">
        <v>140</v>
      </c>
      <c r="P87" s="98">
        <v>332</v>
      </c>
      <c r="Q87" s="99">
        <v>327.055555555556</v>
      </c>
      <c r="R87" s="100">
        <v>140</v>
      </c>
      <c r="S87" s="101">
        <v>42277</v>
      </c>
      <c r="T87">
        <f t="shared" si="31"/>
        <v>0</v>
      </c>
      <c r="U87">
        <f t="shared" si="32"/>
        <v>0</v>
      </c>
      <c r="V87">
        <f t="shared" si="33"/>
        <v>0</v>
      </c>
      <c r="W87">
        <f t="shared" si="48"/>
        <v>0</v>
      </c>
      <c r="Y87" s="19">
        <f t="shared" si="34"/>
        <v>0</v>
      </c>
      <c r="Z87" s="19">
        <f t="shared" si="35"/>
        <v>0</v>
      </c>
      <c r="AA87" s="19">
        <f t="shared" si="36"/>
        <v>0</v>
      </c>
      <c r="AB87" s="19">
        <f t="shared" si="49"/>
        <v>0</v>
      </c>
      <c r="AC87">
        <f t="shared" si="37"/>
        <v>1</v>
      </c>
      <c r="AD87">
        <f t="shared" si="50"/>
        <v>0</v>
      </c>
      <c r="AE87">
        <f t="shared" si="38"/>
        <v>0</v>
      </c>
      <c r="AF87">
        <f t="shared" si="51"/>
        <v>0</v>
      </c>
      <c r="AG87">
        <f t="shared" si="39"/>
        <v>0</v>
      </c>
      <c r="AH87">
        <f t="shared" si="52"/>
        <v>0</v>
      </c>
      <c r="AI87">
        <f t="shared" si="40"/>
        <v>0</v>
      </c>
      <c r="AJ87">
        <f t="shared" si="53"/>
        <v>0</v>
      </c>
      <c r="AL87" s="19">
        <f t="shared" si="41"/>
        <v>0</v>
      </c>
      <c r="AM87" s="15">
        <f t="shared" si="42"/>
        <v>0</v>
      </c>
      <c r="AN87" s="15">
        <f t="shared" si="43"/>
        <v>0</v>
      </c>
      <c r="AO87">
        <f t="shared" si="29"/>
        <v>0</v>
      </c>
      <c r="AP87" s="15">
        <f t="shared" si="44"/>
        <v>1</v>
      </c>
      <c r="AQ87">
        <f t="shared" si="54"/>
        <v>0</v>
      </c>
      <c r="AR87" s="15">
        <f t="shared" si="45"/>
        <v>0</v>
      </c>
      <c r="AS87">
        <f t="shared" si="55"/>
        <v>0</v>
      </c>
      <c r="AT87" s="15">
        <f t="shared" si="46"/>
        <v>0</v>
      </c>
      <c r="AU87">
        <f t="shared" si="56"/>
        <v>0</v>
      </c>
      <c r="AV87" s="15">
        <f t="shared" si="47"/>
        <v>0</v>
      </c>
      <c r="AW87">
        <f t="shared" si="30"/>
        <v>0</v>
      </c>
    </row>
    <row r="88" spans="1:49" ht="15" customHeight="1">
      <c r="A88" s="95" t="s">
        <v>22</v>
      </c>
      <c r="B88" s="96">
        <v>2</v>
      </c>
      <c r="C88" s="97">
        <v>2010</v>
      </c>
      <c r="D88" s="95" t="s">
        <v>19</v>
      </c>
      <c r="E88" s="98">
        <v>1</v>
      </c>
      <c r="F88" s="98">
        <v>44</v>
      </c>
      <c r="G88" s="98">
        <v>44</v>
      </c>
      <c r="H88" s="98">
        <v>19</v>
      </c>
      <c r="I88" s="98">
        <v>25</v>
      </c>
      <c r="J88" s="99">
        <v>43.181818181818201</v>
      </c>
      <c r="K88" s="99">
        <v>43.181818181818201</v>
      </c>
      <c r="L88" s="99">
        <v>50</v>
      </c>
      <c r="M88" s="98">
        <v>227</v>
      </c>
      <c r="N88" s="98">
        <v>227</v>
      </c>
      <c r="O88" s="100">
        <v>140</v>
      </c>
      <c r="P88" s="98">
        <v>183</v>
      </c>
      <c r="Q88" s="99">
        <v>184.65217391304299</v>
      </c>
      <c r="R88" s="100">
        <v>140</v>
      </c>
      <c r="S88" s="101">
        <v>42277</v>
      </c>
      <c r="T88">
        <f t="shared" si="31"/>
        <v>0</v>
      </c>
      <c r="U88">
        <f t="shared" si="32"/>
        <v>0</v>
      </c>
      <c r="V88">
        <f t="shared" si="33"/>
        <v>0</v>
      </c>
      <c r="W88">
        <f t="shared" si="48"/>
        <v>0</v>
      </c>
      <c r="Y88" s="19">
        <f t="shared" si="34"/>
        <v>0</v>
      </c>
      <c r="Z88" s="19">
        <f t="shared" si="35"/>
        <v>0</v>
      </c>
      <c r="AA88" s="19">
        <f t="shared" si="36"/>
        <v>1</v>
      </c>
      <c r="AB88" s="19">
        <f t="shared" si="49"/>
        <v>0</v>
      </c>
      <c r="AC88">
        <f t="shared" si="37"/>
        <v>0</v>
      </c>
      <c r="AD88">
        <f t="shared" si="50"/>
        <v>0</v>
      </c>
      <c r="AE88">
        <f t="shared" si="38"/>
        <v>0</v>
      </c>
      <c r="AF88">
        <f t="shared" si="51"/>
        <v>0</v>
      </c>
      <c r="AG88">
        <f t="shared" si="39"/>
        <v>0</v>
      </c>
      <c r="AH88">
        <f t="shared" si="52"/>
        <v>0</v>
      </c>
      <c r="AI88">
        <f t="shared" si="40"/>
        <v>0</v>
      </c>
      <c r="AJ88">
        <f t="shared" si="53"/>
        <v>0</v>
      </c>
      <c r="AL88" s="19">
        <f t="shared" si="41"/>
        <v>0</v>
      </c>
      <c r="AM88" s="15">
        <f t="shared" si="42"/>
        <v>0</v>
      </c>
      <c r="AN88" s="15">
        <f t="shared" si="43"/>
        <v>1</v>
      </c>
      <c r="AO88">
        <f t="shared" si="29"/>
        <v>0</v>
      </c>
      <c r="AP88" s="15">
        <f t="shared" si="44"/>
        <v>0</v>
      </c>
      <c r="AQ88">
        <f t="shared" si="54"/>
        <v>0</v>
      </c>
      <c r="AR88" s="15">
        <f t="shared" si="45"/>
        <v>0</v>
      </c>
      <c r="AS88">
        <f t="shared" si="55"/>
        <v>0</v>
      </c>
      <c r="AT88" s="15">
        <f t="shared" si="46"/>
        <v>0</v>
      </c>
      <c r="AU88">
        <f t="shared" si="56"/>
        <v>0</v>
      </c>
      <c r="AV88" s="15">
        <f t="shared" si="47"/>
        <v>0</v>
      </c>
      <c r="AW88">
        <f t="shared" si="30"/>
        <v>0</v>
      </c>
    </row>
    <row r="89" spans="1:49" ht="15" customHeight="1">
      <c r="A89" s="95" t="s">
        <v>22</v>
      </c>
      <c r="B89" s="96">
        <v>2</v>
      </c>
      <c r="C89" s="97">
        <v>2008</v>
      </c>
      <c r="D89" s="95" t="s">
        <v>20</v>
      </c>
      <c r="E89" s="98">
        <v>3</v>
      </c>
      <c r="F89" s="98">
        <v>82</v>
      </c>
      <c r="G89" s="98">
        <v>97</v>
      </c>
      <c r="H89" s="98">
        <v>42</v>
      </c>
      <c r="I89" s="98">
        <v>55</v>
      </c>
      <c r="J89" s="99">
        <v>43.298969072165001</v>
      </c>
      <c r="K89" s="99">
        <v>40.9266409266409</v>
      </c>
      <c r="L89" s="99">
        <v>50</v>
      </c>
      <c r="M89" s="98">
        <v>381</v>
      </c>
      <c r="N89" s="98">
        <v>543</v>
      </c>
      <c r="O89" s="100">
        <v>140</v>
      </c>
      <c r="P89" s="98">
        <v>284</v>
      </c>
      <c r="Q89" s="99">
        <v>294.70329670329699</v>
      </c>
      <c r="R89" s="100">
        <v>140</v>
      </c>
      <c r="S89" s="101">
        <v>42277</v>
      </c>
      <c r="T89">
        <f t="shared" si="31"/>
        <v>0</v>
      </c>
      <c r="U89">
        <f t="shared" si="32"/>
        <v>0</v>
      </c>
      <c r="V89">
        <f t="shared" si="33"/>
        <v>0</v>
      </c>
      <c r="W89">
        <f t="shared" si="48"/>
        <v>0</v>
      </c>
      <c r="Y89" s="19">
        <f t="shared" si="34"/>
        <v>0</v>
      </c>
      <c r="Z89" s="19">
        <f t="shared" si="35"/>
        <v>0</v>
      </c>
      <c r="AA89" s="19">
        <f t="shared" si="36"/>
        <v>0</v>
      </c>
      <c r="AB89" s="19">
        <f t="shared" si="49"/>
        <v>0</v>
      </c>
      <c r="AC89">
        <f t="shared" si="37"/>
        <v>0</v>
      </c>
      <c r="AD89">
        <f t="shared" si="50"/>
        <v>0</v>
      </c>
      <c r="AE89">
        <f t="shared" si="38"/>
        <v>1</v>
      </c>
      <c r="AF89">
        <f t="shared" si="51"/>
        <v>0</v>
      </c>
      <c r="AG89">
        <f t="shared" si="39"/>
        <v>0</v>
      </c>
      <c r="AH89">
        <f t="shared" si="52"/>
        <v>0</v>
      </c>
      <c r="AI89">
        <f t="shared" si="40"/>
        <v>0</v>
      </c>
      <c r="AJ89">
        <f t="shared" si="53"/>
        <v>0</v>
      </c>
      <c r="AL89" s="19">
        <f t="shared" si="41"/>
        <v>0</v>
      </c>
      <c r="AM89" s="15">
        <f t="shared" si="42"/>
        <v>0</v>
      </c>
      <c r="AN89" s="15">
        <f t="shared" si="43"/>
        <v>0</v>
      </c>
      <c r="AO89">
        <f t="shared" si="29"/>
        <v>0</v>
      </c>
      <c r="AP89" s="15">
        <f t="shared" si="44"/>
        <v>0</v>
      </c>
      <c r="AQ89">
        <f t="shared" si="54"/>
        <v>0</v>
      </c>
      <c r="AR89" s="15">
        <f t="shared" si="45"/>
        <v>1</v>
      </c>
      <c r="AS89">
        <f t="shared" si="55"/>
        <v>0</v>
      </c>
      <c r="AT89" s="15">
        <f t="shared" si="46"/>
        <v>0</v>
      </c>
      <c r="AU89">
        <f t="shared" si="56"/>
        <v>0</v>
      </c>
      <c r="AV89" s="15">
        <f t="shared" si="47"/>
        <v>0</v>
      </c>
      <c r="AW89">
        <f t="shared" si="30"/>
        <v>0</v>
      </c>
    </row>
    <row r="90" spans="1:49" ht="15" customHeight="1">
      <c r="A90" s="95" t="s">
        <v>22</v>
      </c>
      <c r="B90" s="96">
        <v>2</v>
      </c>
      <c r="C90" s="97">
        <v>2006</v>
      </c>
      <c r="D90" s="95" t="s">
        <v>21</v>
      </c>
      <c r="E90" s="98">
        <v>4</v>
      </c>
      <c r="F90" s="98">
        <v>98</v>
      </c>
      <c r="G90" s="98">
        <v>86</v>
      </c>
      <c r="H90" s="98">
        <v>40</v>
      </c>
      <c r="I90" s="98">
        <v>46</v>
      </c>
      <c r="J90" s="99">
        <v>46.511627906976699</v>
      </c>
      <c r="K90" s="99">
        <v>42.948717948717899</v>
      </c>
      <c r="L90" s="99">
        <v>50</v>
      </c>
      <c r="M90" s="98">
        <v>392</v>
      </c>
      <c r="N90" s="98">
        <v>619</v>
      </c>
      <c r="O90" s="100">
        <v>140</v>
      </c>
      <c r="P90" s="98">
        <v>306</v>
      </c>
      <c r="Q90" s="99">
        <v>305.41304347826099</v>
      </c>
      <c r="R90" s="100">
        <v>140</v>
      </c>
      <c r="S90" s="101">
        <v>42277</v>
      </c>
      <c r="T90">
        <f t="shared" si="31"/>
        <v>0</v>
      </c>
      <c r="U90">
        <f t="shared" si="32"/>
        <v>0</v>
      </c>
      <c r="V90">
        <f t="shared" si="33"/>
        <v>0</v>
      </c>
      <c r="W90">
        <f t="shared" si="48"/>
        <v>0</v>
      </c>
      <c r="Y90" s="19">
        <f t="shared" si="34"/>
        <v>0</v>
      </c>
      <c r="Z90" s="19">
        <f t="shared" si="35"/>
        <v>0</v>
      </c>
      <c r="AA90" s="19">
        <f t="shared" si="36"/>
        <v>0</v>
      </c>
      <c r="AB90" s="19">
        <f t="shared" si="49"/>
        <v>0</v>
      </c>
      <c r="AC90">
        <f t="shared" si="37"/>
        <v>0</v>
      </c>
      <c r="AD90">
        <f t="shared" si="50"/>
        <v>0</v>
      </c>
      <c r="AE90">
        <f t="shared" si="38"/>
        <v>0</v>
      </c>
      <c r="AF90">
        <f t="shared" si="51"/>
        <v>0</v>
      </c>
      <c r="AG90">
        <f t="shared" si="39"/>
        <v>1</v>
      </c>
      <c r="AH90">
        <f t="shared" si="52"/>
        <v>0</v>
      </c>
      <c r="AI90">
        <f t="shared" si="40"/>
        <v>0</v>
      </c>
      <c r="AJ90">
        <f t="shared" si="53"/>
        <v>0</v>
      </c>
      <c r="AL90" s="19">
        <f t="shared" si="41"/>
        <v>0</v>
      </c>
      <c r="AM90" s="15">
        <f t="shared" si="42"/>
        <v>0</v>
      </c>
      <c r="AN90" s="15">
        <f t="shared" si="43"/>
        <v>0</v>
      </c>
      <c r="AO90">
        <f t="shared" si="29"/>
        <v>0</v>
      </c>
      <c r="AP90" s="15">
        <f t="shared" si="44"/>
        <v>0</v>
      </c>
      <c r="AQ90">
        <f t="shared" si="54"/>
        <v>0</v>
      </c>
      <c r="AR90" s="15">
        <f t="shared" si="45"/>
        <v>0</v>
      </c>
      <c r="AS90">
        <f t="shared" si="55"/>
        <v>0</v>
      </c>
      <c r="AT90" s="15">
        <f t="shared" si="46"/>
        <v>1</v>
      </c>
      <c r="AU90">
        <f t="shared" si="56"/>
        <v>0</v>
      </c>
      <c r="AV90" s="15">
        <f t="shared" si="47"/>
        <v>0</v>
      </c>
      <c r="AW90">
        <f t="shared" si="30"/>
        <v>0</v>
      </c>
    </row>
    <row r="91" spans="1:49" ht="15" customHeight="1">
      <c r="A91" s="95" t="s">
        <v>22</v>
      </c>
      <c r="B91" s="96">
        <v>2</v>
      </c>
      <c r="C91" s="97">
        <v>2007</v>
      </c>
      <c r="D91" s="95" t="s">
        <v>20</v>
      </c>
      <c r="E91" s="98">
        <v>3</v>
      </c>
      <c r="F91" s="98">
        <v>96</v>
      </c>
      <c r="G91" s="98">
        <v>96</v>
      </c>
      <c r="H91" s="98">
        <v>34</v>
      </c>
      <c r="I91" s="98">
        <v>62</v>
      </c>
      <c r="J91" s="99">
        <v>35.4166666666667</v>
      </c>
      <c r="K91" s="99">
        <v>42</v>
      </c>
      <c r="L91" s="99">
        <v>50</v>
      </c>
      <c r="M91" s="98">
        <v>428</v>
      </c>
      <c r="N91" s="98">
        <v>582</v>
      </c>
      <c r="O91" s="100">
        <v>140</v>
      </c>
      <c r="P91" s="98">
        <v>332</v>
      </c>
      <c r="Q91" s="99">
        <v>344.461538461538</v>
      </c>
      <c r="R91" s="100">
        <v>140</v>
      </c>
      <c r="S91" s="101">
        <v>42277</v>
      </c>
      <c r="T91">
        <f t="shared" si="31"/>
        <v>0</v>
      </c>
      <c r="U91">
        <f t="shared" si="32"/>
        <v>0</v>
      </c>
      <c r="V91">
        <f t="shared" si="33"/>
        <v>0</v>
      </c>
      <c r="W91">
        <f t="shared" si="48"/>
        <v>0</v>
      </c>
      <c r="Y91" s="19">
        <f t="shared" si="34"/>
        <v>0</v>
      </c>
      <c r="Z91" s="19">
        <f t="shared" si="35"/>
        <v>0</v>
      </c>
      <c r="AA91" s="19">
        <f t="shared" si="36"/>
        <v>0</v>
      </c>
      <c r="AB91" s="19">
        <f t="shared" si="49"/>
        <v>0</v>
      </c>
      <c r="AC91">
        <f t="shared" si="37"/>
        <v>0</v>
      </c>
      <c r="AD91">
        <f t="shared" si="50"/>
        <v>0</v>
      </c>
      <c r="AE91">
        <f t="shared" si="38"/>
        <v>1</v>
      </c>
      <c r="AF91">
        <f t="shared" si="51"/>
        <v>0</v>
      </c>
      <c r="AG91">
        <f t="shared" si="39"/>
        <v>0</v>
      </c>
      <c r="AH91">
        <f t="shared" si="52"/>
        <v>0</v>
      </c>
      <c r="AI91">
        <f t="shared" si="40"/>
        <v>0</v>
      </c>
      <c r="AJ91">
        <f t="shared" si="53"/>
        <v>0</v>
      </c>
      <c r="AL91" s="19">
        <f t="shared" si="41"/>
        <v>0</v>
      </c>
      <c r="AM91" s="15">
        <f t="shared" si="42"/>
        <v>0</v>
      </c>
      <c r="AN91" s="15">
        <f t="shared" si="43"/>
        <v>0</v>
      </c>
      <c r="AO91">
        <f t="shared" ref="AO91:AO154" si="57">SUM(AL91*AM91*AN91)</f>
        <v>0</v>
      </c>
      <c r="AP91" s="15">
        <f t="shared" si="44"/>
        <v>0</v>
      </c>
      <c r="AQ91">
        <f t="shared" si="54"/>
        <v>0</v>
      </c>
      <c r="AR91" s="15">
        <f t="shared" si="45"/>
        <v>1</v>
      </c>
      <c r="AS91">
        <f t="shared" si="55"/>
        <v>0</v>
      </c>
      <c r="AT91" s="15">
        <f t="shared" si="46"/>
        <v>0</v>
      </c>
      <c r="AU91">
        <f t="shared" si="56"/>
        <v>0</v>
      </c>
      <c r="AV91" s="15">
        <f t="shared" si="47"/>
        <v>0</v>
      </c>
      <c r="AW91">
        <f t="shared" si="30"/>
        <v>0</v>
      </c>
    </row>
    <row r="92" spans="1:49" ht="15" customHeight="1">
      <c r="A92" s="95" t="s">
        <v>22</v>
      </c>
      <c r="B92" s="96">
        <v>2</v>
      </c>
      <c r="C92" s="97">
        <v>2006</v>
      </c>
      <c r="D92" s="95" t="s">
        <v>17</v>
      </c>
      <c r="E92" s="98">
        <v>2</v>
      </c>
      <c r="F92" s="98">
        <v>88</v>
      </c>
      <c r="G92" s="98">
        <v>70</v>
      </c>
      <c r="H92" s="98">
        <v>23</v>
      </c>
      <c r="I92" s="98">
        <v>47</v>
      </c>
      <c r="J92" s="99">
        <v>32.857142857142897</v>
      </c>
      <c r="K92" s="99">
        <v>34.883720930232599</v>
      </c>
      <c r="L92" s="99">
        <v>50</v>
      </c>
      <c r="M92" s="98">
        <v>373</v>
      </c>
      <c r="N92" s="98">
        <v>432</v>
      </c>
      <c r="O92" s="100">
        <v>140</v>
      </c>
      <c r="P92" s="98">
        <v>303</v>
      </c>
      <c r="Q92" s="99">
        <v>292.03333333333302</v>
      </c>
      <c r="R92" s="100">
        <v>140</v>
      </c>
      <c r="S92" s="101">
        <v>42277</v>
      </c>
      <c r="T92">
        <f t="shared" si="31"/>
        <v>0</v>
      </c>
      <c r="U92">
        <f t="shared" si="32"/>
        <v>0</v>
      </c>
      <c r="V92">
        <f t="shared" si="33"/>
        <v>0</v>
      </c>
      <c r="W92">
        <f t="shared" si="48"/>
        <v>0</v>
      </c>
      <c r="Y92" s="19">
        <f t="shared" si="34"/>
        <v>0</v>
      </c>
      <c r="Z92" s="19">
        <f t="shared" si="35"/>
        <v>0</v>
      </c>
      <c r="AA92" s="19">
        <f t="shared" si="36"/>
        <v>0</v>
      </c>
      <c r="AB92" s="19">
        <f t="shared" si="49"/>
        <v>0</v>
      </c>
      <c r="AC92">
        <f t="shared" si="37"/>
        <v>1</v>
      </c>
      <c r="AD92">
        <f t="shared" si="50"/>
        <v>0</v>
      </c>
      <c r="AE92">
        <f t="shared" si="38"/>
        <v>0</v>
      </c>
      <c r="AF92">
        <f t="shared" si="51"/>
        <v>0</v>
      </c>
      <c r="AG92">
        <f t="shared" si="39"/>
        <v>0</v>
      </c>
      <c r="AH92">
        <f t="shared" si="52"/>
        <v>0</v>
      </c>
      <c r="AI92">
        <f t="shared" si="40"/>
        <v>0</v>
      </c>
      <c r="AJ92">
        <f t="shared" si="53"/>
        <v>0</v>
      </c>
      <c r="AL92" s="19">
        <f t="shared" si="41"/>
        <v>0</v>
      </c>
      <c r="AM92" s="15">
        <f t="shared" si="42"/>
        <v>0</v>
      </c>
      <c r="AN92" s="15">
        <f t="shared" si="43"/>
        <v>0</v>
      </c>
      <c r="AO92">
        <f t="shared" si="57"/>
        <v>0</v>
      </c>
      <c r="AP92" s="15">
        <f t="shared" si="44"/>
        <v>1</v>
      </c>
      <c r="AQ92">
        <f t="shared" si="54"/>
        <v>0</v>
      </c>
      <c r="AR92" s="15">
        <f t="shared" si="45"/>
        <v>0</v>
      </c>
      <c r="AS92">
        <f t="shared" si="55"/>
        <v>0</v>
      </c>
      <c r="AT92" s="15">
        <f t="shared" si="46"/>
        <v>0</v>
      </c>
      <c r="AU92">
        <f t="shared" si="56"/>
        <v>0</v>
      </c>
      <c r="AV92" s="15">
        <f t="shared" si="47"/>
        <v>0</v>
      </c>
      <c r="AW92">
        <f t="shared" si="30"/>
        <v>0</v>
      </c>
    </row>
    <row r="93" spans="1:49" ht="15" customHeight="1">
      <c r="A93" s="95" t="s">
        <v>22</v>
      </c>
      <c r="B93" s="96">
        <v>2</v>
      </c>
      <c r="C93" s="97">
        <v>2006</v>
      </c>
      <c r="D93" s="95" t="s">
        <v>19</v>
      </c>
      <c r="E93" s="98">
        <v>1</v>
      </c>
      <c r="F93" s="98">
        <v>73</v>
      </c>
      <c r="G93" s="98">
        <v>59</v>
      </c>
      <c r="H93" s="98">
        <v>22</v>
      </c>
      <c r="I93" s="98">
        <v>37</v>
      </c>
      <c r="J93" s="99">
        <v>37.288135593220296</v>
      </c>
      <c r="K93" s="99">
        <v>37.288135593220296</v>
      </c>
      <c r="L93" s="99">
        <v>50</v>
      </c>
      <c r="M93" s="98">
        <v>344</v>
      </c>
      <c r="N93" s="98">
        <v>344</v>
      </c>
      <c r="O93" s="100">
        <v>140</v>
      </c>
      <c r="P93" s="98">
        <v>285</v>
      </c>
      <c r="Q93" s="99">
        <v>277.35869565217399</v>
      </c>
      <c r="R93" s="100">
        <v>140</v>
      </c>
      <c r="S93" s="101">
        <v>42277</v>
      </c>
      <c r="T93">
        <f t="shared" si="31"/>
        <v>0</v>
      </c>
      <c r="U93">
        <f t="shared" si="32"/>
        <v>0</v>
      </c>
      <c r="V93">
        <f t="shared" si="33"/>
        <v>0</v>
      </c>
      <c r="W93">
        <f t="shared" si="48"/>
        <v>0</v>
      </c>
      <c r="Y93" s="19">
        <f t="shared" si="34"/>
        <v>0</v>
      </c>
      <c r="Z93" s="19">
        <f t="shared" si="35"/>
        <v>0</v>
      </c>
      <c r="AA93" s="19">
        <f t="shared" si="36"/>
        <v>1</v>
      </c>
      <c r="AB93" s="19">
        <f t="shared" si="49"/>
        <v>0</v>
      </c>
      <c r="AC93">
        <f t="shared" si="37"/>
        <v>0</v>
      </c>
      <c r="AD93">
        <f t="shared" si="50"/>
        <v>0</v>
      </c>
      <c r="AE93">
        <f t="shared" si="38"/>
        <v>0</v>
      </c>
      <c r="AF93">
        <f t="shared" si="51"/>
        <v>0</v>
      </c>
      <c r="AG93">
        <f t="shared" si="39"/>
        <v>0</v>
      </c>
      <c r="AH93">
        <f t="shared" si="52"/>
        <v>0</v>
      </c>
      <c r="AI93">
        <f t="shared" si="40"/>
        <v>0</v>
      </c>
      <c r="AJ93">
        <f t="shared" si="53"/>
        <v>0</v>
      </c>
      <c r="AL93" s="19">
        <f t="shared" si="41"/>
        <v>0</v>
      </c>
      <c r="AM93" s="15">
        <f t="shared" si="42"/>
        <v>0</v>
      </c>
      <c r="AN93" s="15">
        <f t="shared" si="43"/>
        <v>1</v>
      </c>
      <c r="AO93">
        <f t="shared" si="57"/>
        <v>0</v>
      </c>
      <c r="AP93" s="15">
        <f t="shared" si="44"/>
        <v>0</v>
      </c>
      <c r="AQ93">
        <f t="shared" si="54"/>
        <v>0</v>
      </c>
      <c r="AR93" s="15">
        <f t="shared" si="45"/>
        <v>0</v>
      </c>
      <c r="AS93">
        <f t="shared" si="55"/>
        <v>0</v>
      </c>
      <c r="AT93" s="15">
        <f t="shared" si="46"/>
        <v>0</v>
      </c>
      <c r="AU93">
        <f t="shared" si="56"/>
        <v>0</v>
      </c>
      <c r="AV93" s="15">
        <f t="shared" si="47"/>
        <v>0</v>
      </c>
      <c r="AW93">
        <f t="shared" si="30"/>
        <v>0</v>
      </c>
    </row>
    <row r="94" spans="1:49" ht="15" customHeight="1">
      <c r="A94" s="95" t="s">
        <v>22</v>
      </c>
      <c r="B94" s="96">
        <v>2</v>
      </c>
      <c r="C94" s="97">
        <v>2005</v>
      </c>
      <c r="D94" s="95" t="s">
        <v>18</v>
      </c>
      <c r="E94" s="98">
        <v>5</v>
      </c>
      <c r="F94" s="98">
        <v>308</v>
      </c>
      <c r="G94" s="98">
        <v>260</v>
      </c>
      <c r="H94" s="98">
        <v>106</v>
      </c>
      <c r="I94" s="98">
        <v>154</v>
      </c>
      <c r="J94" s="94"/>
      <c r="K94" s="99">
        <v>40.769230769230802</v>
      </c>
      <c r="L94" s="99">
        <v>50</v>
      </c>
      <c r="M94" s="94"/>
      <c r="N94" s="98">
        <v>531</v>
      </c>
      <c r="O94" s="100">
        <v>140</v>
      </c>
      <c r="P94" s="94"/>
      <c r="Q94" s="99">
        <v>225.62922970749099</v>
      </c>
      <c r="R94" s="100">
        <v>140</v>
      </c>
      <c r="S94" s="101">
        <v>42277</v>
      </c>
      <c r="T94">
        <f t="shared" si="31"/>
        <v>0</v>
      </c>
      <c r="U94">
        <f t="shared" si="32"/>
        <v>0</v>
      </c>
      <c r="V94">
        <f t="shared" si="33"/>
        <v>1</v>
      </c>
      <c r="W94">
        <f t="shared" si="48"/>
        <v>0</v>
      </c>
      <c r="Y94" s="19">
        <f t="shared" si="34"/>
        <v>0</v>
      </c>
      <c r="Z94" s="19">
        <f t="shared" si="35"/>
        <v>0</v>
      </c>
      <c r="AA94" s="19">
        <f t="shared" si="36"/>
        <v>0</v>
      </c>
      <c r="AB94" s="19">
        <f t="shared" si="49"/>
        <v>0</v>
      </c>
      <c r="AC94">
        <f t="shared" si="37"/>
        <v>0</v>
      </c>
      <c r="AD94">
        <f t="shared" si="50"/>
        <v>0</v>
      </c>
      <c r="AE94">
        <f t="shared" si="38"/>
        <v>0</v>
      </c>
      <c r="AF94">
        <f t="shared" si="51"/>
        <v>0</v>
      </c>
      <c r="AG94">
        <f t="shared" si="39"/>
        <v>0</v>
      </c>
      <c r="AH94">
        <f t="shared" si="52"/>
        <v>0</v>
      </c>
      <c r="AI94">
        <f t="shared" si="40"/>
        <v>1</v>
      </c>
      <c r="AJ94">
        <f t="shared" si="53"/>
        <v>0</v>
      </c>
      <c r="AL94" s="19">
        <f t="shared" si="41"/>
        <v>0</v>
      </c>
      <c r="AM94" s="15">
        <f t="shared" si="42"/>
        <v>0</v>
      </c>
      <c r="AN94" s="15">
        <f t="shared" si="43"/>
        <v>0</v>
      </c>
      <c r="AO94">
        <f t="shared" si="57"/>
        <v>0</v>
      </c>
      <c r="AP94" s="15">
        <f t="shared" si="44"/>
        <v>0</v>
      </c>
      <c r="AQ94">
        <f t="shared" si="54"/>
        <v>0</v>
      </c>
      <c r="AR94" s="15">
        <f t="shared" si="45"/>
        <v>0</v>
      </c>
      <c r="AS94">
        <f t="shared" si="55"/>
        <v>0</v>
      </c>
      <c r="AT94" s="15">
        <f t="shared" si="46"/>
        <v>0</v>
      </c>
      <c r="AU94">
        <f t="shared" si="56"/>
        <v>0</v>
      </c>
      <c r="AV94" s="15">
        <f t="shared" si="47"/>
        <v>1</v>
      </c>
      <c r="AW94">
        <f t="shared" si="30"/>
        <v>0</v>
      </c>
    </row>
    <row r="95" spans="1:49" ht="15" customHeight="1">
      <c r="A95" s="95" t="s">
        <v>22</v>
      </c>
      <c r="B95" s="96">
        <v>2</v>
      </c>
      <c r="C95" s="97">
        <v>2005</v>
      </c>
      <c r="D95" s="95" t="s">
        <v>21</v>
      </c>
      <c r="E95" s="98">
        <v>4</v>
      </c>
      <c r="F95" s="98">
        <v>85</v>
      </c>
      <c r="G95" s="98">
        <v>61</v>
      </c>
      <c r="H95" s="98">
        <v>20</v>
      </c>
      <c r="I95" s="98">
        <v>41</v>
      </c>
      <c r="J95" s="99">
        <v>32.786885245901601</v>
      </c>
      <c r="K95" s="99">
        <v>40.769230769230802</v>
      </c>
      <c r="L95" s="99">
        <v>50</v>
      </c>
      <c r="M95" s="98">
        <v>332</v>
      </c>
      <c r="N95" s="98">
        <v>531</v>
      </c>
      <c r="O95" s="100">
        <v>140</v>
      </c>
      <c r="P95" s="98">
        <v>271</v>
      </c>
      <c r="Q95" s="99">
        <v>266.06521739130397</v>
      </c>
      <c r="R95" s="100">
        <v>140</v>
      </c>
      <c r="S95" s="101">
        <v>42277</v>
      </c>
      <c r="T95">
        <f t="shared" si="31"/>
        <v>0</v>
      </c>
      <c r="U95">
        <f t="shared" si="32"/>
        <v>0</v>
      </c>
      <c r="V95">
        <f t="shared" si="33"/>
        <v>0</v>
      </c>
      <c r="W95">
        <f t="shared" si="48"/>
        <v>0</v>
      </c>
      <c r="Y95" s="19">
        <f t="shared" si="34"/>
        <v>0</v>
      </c>
      <c r="Z95" s="19">
        <f t="shared" si="35"/>
        <v>0</v>
      </c>
      <c r="AA95" s="19">
        <f t="shared" si="36"/>
        <v>0</v>
      </c>
      <c r="AB95" s="19">
        <f t="shared" si="49"/>
        <v>0</v>
      </c>
      <c r="AC95">
        <f t="shared" si="37"/>
        <v>0</v>
      </c>
      <c r="AD95">
        <f t="shared" si="50"/>
        <v>0</v>
      </c>
      <c r="AE95">
        <f t="shared" si="38"/>
        <v>0</v>
      </c>
      <c r="AF95">
        <f t="shared" si="51"/>
        <v>0</v>
      </c>
      <c r="AG95">
        <f t="shared" si="39"/>
        <v>1</v>
      </c>
      <c r="AH95">
        <f t="shared" si="52"/>
        <v>0</v>
      </c>
      <c r="AI95">
        <f t="shared" si="40"/>
        <v>0</v>
      </c>
      <c r="AJ95">
        <f t="shared" si="53"/>
        <v>0</v>
      </c>
      <c r="AL95" s="19">
        <f t="shared" si="41"/>
        <v>0</v>
      </c>
      <c r="AM95" s="15">
        <f t="shared" si="42"/>
        <v>0</v>
      </c>
      <c r="AN95" s="15">
        <f t="shared" si="43"/>
        <v>0</v>
      </c>
      <c r="AO95">
        <f t="shared" si="57"/>
        <v>0</v>
      </c>
      <c r="AP95" s="15">
        <f t="shared" si="44"/>
        <v>0</v>
      </c>
      <c r="AQ95">
        <f t="shared" si="54"/>
        <v>0</v>
      </c>
      <c r="AR95" s="15">
        <f t="shared" si="45"/>
        <v>0</v>
      </c>
      <c r="AS95">
        <f t="shared" si="55"/>
        <v>0</v>
      </c>
      <c r="AT95" s="15">
        <f t="shared" si="46"/>
        <v>1</v>
      </c>
      <c r="AU95">
        <f t="shared" si="56"/>
        <v>0</v>
      </c>
      <c r="AV95" s="15">
        <f t="shared" si="47"/>
        <v>0</v>
      </c>
      <c r="AW95">
        <f t="shared" si="30"/>
        <v>0</v>
      </c>
    </row>
    <row r="96" spans="1:49" ht="15" customHeight="1">
      <c r="A96" s="95" t="s">
        <v>22</v>
      </c>
      <c r="B96" s="96">
        <v>2</v>
      </c>
      <c r="C96" s="97">
        <v>2005</v>
      </c>
      <c r="D96" s="95" t="s">
        <v>20</v>
      </c>
      <c r="E96" s="98">
        <v>3</v>
      </c>
      <c r="F96" s="98">
        <v>101</v>
      </c>
      <c r="G96" s="98">
        <v>54</v>
      </c>
      <c r="H96" s="98">
        <v>24</v>
      </c>
      <c r="I96" s="98">
        <v>30</v>
      </c>
      <c r="J96" s="99">
        <v>44.4444444444444</v>
      </c>
      <c r="K96" s="99">
        <v>43.2160804020101</v>
      </c>
      <c r="L96" s="99">
        <v>50</v>
      </c>
      <c r="M96" s="98">
        <v>301</v>
      </c>
      <c r="N96" s="98">
        <v>446</v>
      </c>
      <c r="O96" s="100">
        <v>140</v>
      </c>
      <c r="P96" s="98">
        <v>247</v>
      </c>
      <c r="Q96" s="99">
        <v>227.912087912088</v>
      </c>
      <c r="R96" s="100">
        <v>140</v>
      </c>
      <c r="S96" s="101">
        <v>42277</v>
      </c>
      <c r="T96">
        <f t="shared" si="31"/>
        <v>0</v>
      </c>
      <c r="U96">
        <f t="shared" si="32"/>
        <v>0</v>
      </c>
      <c r="V96">
        <f t="shared" si="33"/>
        <v>0</v>
      </c>
      <c r="W96">
        <f t="shared" si="48"/>
        <v>0</v>
      </c>
      <c r="Y96" s="19">
        <f t="shared" si="34"/>
        <v>0</v>
      </c>
      <c r="Z96" s="19">
        <f t="shared" si="35"/>
        <v>0</v>
      </c>
      <c r="AA96" s="19">
        <f t="shared" si="36"/>
        <v>0</v>
      </c>
      <c r="AB96" s="19">
        <f t="shared" si="49"/>
        <v>0</v>
      </c>
      <c r="AC96">
        <f t="shared" si="37"/>
        <v>0</v>
      </c>
      <c r="AD96">
        <f t="shared" si="50"/>
        <v>0</v>
      </c>
      <c r="AE96">
        <f t="shared" si="38"/>
        <v>1</v>
      </c>
      <c r="AF96">
        <f t="shared" si="51"/>
        <v>0</v>
      </c>
      <c r="AG96">
        <f t="shared" si="39"/>
        <v>0</v>
      </c>
      <c r="AH96">
        <f t="shared" si="52"/>
        <v>0</v>
      </c>
      <c r="AI96">
        <f t="shared" si="40"/>
        <v>0</v>
      </c>
      <c r="AJ96">
        <f t="shared" si="53"/>
        <v>0</v>
      </c>
      <c r="AL96" s="19">
        <f t="shared" si="41"/>
        <v>0</v>
      </c>
      <c r="AM96" s="15">
        <f t="shared" si="42"/>
        <v>0</v>
      </c>
      <c r="AN96" s="15">
        <f t="shared" si="43"/>
        <v>0</v>
      </c>
      <c r="AO96">
        <f t="shared" si="57"/>
        <v>0</v>
      </c>
      <c r="AP96" s="15">
        <f t="shared" si="44"/>
        <v>0</v>
      </c>
      <c r="AQ96">
        <f t="shared" si="54"/>
        <v>0</v>
      </c>
      <c r="AR96" s="15">
        <f t="shared" si="45"/>
        <v>1</v>
      </c>
      <c r="AS96">
        <f t="shared" si="55"/>
        <v>0</v>
      </c>
      <c r="AT96" s="15">
        <f t="shared" si="46"/>
        <v>0</v>
      </c>
      <c r="AU96">
        <f t="shared" si="56"/>
        <v>0</v>
      </c>
      <c r="AV96" s="15">
        <f t="shared" si="47"/>
        <v>0</v>
      </c>
      <c r="AW96">
        <f t="shared" si="30"/>
        <v>0</v>
      </c>
    </row>
    <row r="97" spans="1:49" ht="15" customHeight="1">
      <c r="A97" s="95" t="s">
        <v>22</v>
      </c>
      <c r="B97" s="96">
        <v>2</v>
      </c>
      <c r="C97" s="97">
        <v>2005</v>
      </c>
      <c r="D97" s="95" t="s">
        <v>17</v>
      </c>
      <c r="E97" s="98">
        <v>2</v>
      </c>
      <c r="F97" s="98">
        <v>72</v>
      </c>
      <c r="G97" s="98">
        <v>73</v>
      </c>
      <c r="H97" s="98">
        <v>34</v>
      </c>
      <c r="I97" s="98">
        <v>39</v>
      </c>
      <c r="J97" s="99">
        <v>46.575342465753401</v>
      </c>
      <c r="K97" s="99">
        <v>42.758620689655203</v>
      </c>
      <c r="L97" s="99">
        <v>50</v>
      </c>
      <c r="M97" s="98">
        <v>273</v>
      </c>
      <c r="N97" s="98">
        <v>345</v>
      </c>
      <c r="O97" s="100">
        <v>140</v>
      </c>
      <c r="P97" s="98">
        <v>200</v>
      </c>
      <c r="Q97" s="99">
        <v>198.322222222222</v>
      </c>
      <c r="R97" s="100">
        <v>140</v>
      </c>
      <c r="S97" s="101">
        <v>42277</v>
      </c>
      <c r="T97">
        <f t="shared" si="31"/>
        <v>0</v>
      </c>
      <c r="U97">
        <f t="shared" si="32"/>
        <v>0</v>
      </c>
      <c r="V97">
        <f t="shared" si="33"/>
        <v>0</v>
      </c>
      <c r="W97">
        <f t="shared" si="48"/>
        <v>0</v>
      </c>
      <c r="Y97" s="19">
        <f t="shared" si="34"/>
        <v>0</v>
      </c>
      <c r="Z97" s="19">
        <f t="shared" si="35"/>
        <v>0</v>
      </c>
      <c r="AA97" s="19">
        <f t="shared" si="36"/>
        <v>0</v>
      </c>
      <c r="AB97" s="19">
        <f t="shared" si="49"/>
        <v>0</v>
      </c>
      <c r="AC97">
        <f t="shared" si="37"/>
        <v>1</v>
      </c>
      <c r="AD97">
        <f t="shared" si="50"/>
        <v>0</v>
      </c>
      <c r="AE97">
        <f t="shared" si="38"/>
        <v>0</v>
      </c>
      <c r="AF97">
        <f t="shared" si="51"/>
        <v>0</v>
      </c>
      <c r="AG97">
        <f t="shared" si="39"/>
        <v>0</v>
      </c>
      <c r="AH97">
        <f t="shared" si="52"/>
        <v>0</v>
      </c>
      <c r="AI97">
        <f t="shared" si="40"/>
        <v>0</v>
      </c>
      <c r="AJ97">
        <f t="shared" si="53"/>
        <v>0</v>
      </c>
      <c r="AL97" s="19">
        <f t="shared" si="41"/>
        <v>0</v>
      </c>
      <c r="AM97" s="15">
        <f t="shared" si="42"/>
        <v>0</v>
      </c>
      <c r="AN97" s="15">
        <f t="shared" si="43"/>
        <v>0</v>
      </c>
      <c r="AO97">
        <f t="shared" si="57"/>
        <v>0</v>
      </c>
      <c r="AP97" s="15">
        <f t="shared" si="44"/>
        <v>1</v>
      </c>
      <c r="AQ97">
        <f t="shared" si="54"/>
        <v>0</v>
      </c>
      <c r="AR97" s="15">
        <f t="shared" si="45"/>
        <v>0</v>
      </c>
      <c r="AS97">
        <f t="shared" si="55"/>
        <v>0</v>
      </c>
      <c r="AT97" s="15">
        <f t="shared" si="46"/>
        <v>0</v>
      </c>
      <c r="AU97">
        <f t="shared" si="56"/>
        <v>0</v>
      </c>
      <c r="AV97" s="15">
        <f t="shared" si="47"/>
        <v>0</v>
      </c>
      <c r="AW97">
        <f t="shared" si="30"/>
        <v>0</v>
      </c>
    </row>
    <row r="98" spans="1:49" ht="15" customHeight="1">
      <c r="A98" s="95" t="s">
        <v>22</v>
      </c>
      <c r="B98" s="96">
        <v>2</v>
      </c>
      <c r="C98" s="97">
        <v>2005</v>
      </c>
      <c r="D98" s="95" t="s">
        <v>19</v>
      </c>
      <c r="E98" s="98">
        <v>1</v>
      </c>
      <c r="F98" s="98">
        <v>50</v>
      </c>
      <c r="G98" s="98">
        <v>72</v>
      </c>
      <c r="H98" s="98">
        <v>28</v>
      </c>
      <c r="I98" s="98">
        <v>44</v>
      </c>
      <c r="J98" s="99">
        <v>38.8888888888889</v>
      </c>
      <c r="K98" s="99">
        <v>38.8888888888889</v>
      </c>
      <c r="L98" s="99">
        <v>50</v>
      </c>
      <c r="M98" s="98">
        <v>273</v>
      </c>
      <c r="N98" s="98">
        <v>273</v>
      </c>
      <c r="O98" s="100">
        <v>140</v>
      </c>
      <c r="P98" s="98">
        <v>201</v>
      </c>
      <c r="Q98" s="99">
        <v>210.21739130434801</v>
      </c>
      <c r="R98" s="100">
        <v>140</v>
      </c>
      <c r="S98" s="101">
        <v>42277</v>
      </c>
      <c r="T98">
        <f t="shared" si="31"/>
        <v>0</v>
      </c>
      <c r="U98">
        <f t="shared" si="32"/>
        <v>0</v>
      </c>
      <c r="V98">
        <f t="shared" si="33"/>
        <v>0</v>
      </c>
      <c r="W98">
        <f t="shared" si="48"/>
        <v>0</v>
      </c>
      <c r="Y98" s="19">
        <f t="shared" si="34"/>
        <v>0</v>
      </c>
      <c r="Z98" s="19">
        <f t="shared" si="35"/>
        <v>0</v>
      </c>
      <c r="AA98" s="19">
        <f t="shared" si="36"/>
        <v>1</v>
      </c>
      <c r="AB98" s="19">
        <f t="shared" si="49"/>
        <v>0</v>
      </c>
      <c r="AC98">
        <f t="shared" si="37"/>
        <v>0</v>
      </c>
      <c r="AD98">
        <f t="shared" si="50"/>
        <v>0</v>
      </c>
      <c r="AE98">
        <f t="shared" si="38"/>
        <v>0</v>
      </c>
      <c r="AF98">
        <f t="shared" si="51"/>
        <v>0</v>
      </c>
      <c r="AG98">
        <f t="shared" si="39"/>
        <v>0</v>
      </c>
      <c r="AH98">
        <f t="shared" si="52"/>
        <v>0</v>
      </c>
      <c r="AI98">
        <f t="shared" si="40"/>
        <v>0</v>
      </c>
      <c r="AJ98">
        <f t="shared" si="53"/>
        <v>0</v>
      </c>
      <c r="AL98" s="19">
        <f t="shared" si="41"/>
        <v>0</v>
      </c>
      <c r="AM98" s="15">
        <f t="shared" si="42"/>
        <v>0</v>
      </c>
      <c r="AN98" s="15">
        <f t="shared" si="43"/>
        <v>1</v>
      </c>
      <c r="AO98">
        <f t="shared" si="57"/>
        <v>0</v>
      </c>
      <c r="AP98" s="15">
        <f t="shared" si="44"/>
        <v>0</v>
      </c>
      <c r="AQ98">
        <f t="shared" si="54"/>
        <v>0</v>
      </c>
      <c r="AR98" s="15">
        <f t="shared" si="45"/>
        <v>0</v>
      </c>
      <c r="AS98">
        <f t="shared" si="55"/>
        <v>0</v>
      </c>
      <c r="AT98" s="15">
        <f t="shared" si="46"/>
        <v>0</v>
      </c>
      <c r="AU98">
        <f t="shared" si="56"/>
        <v>0</v>
      </c>
      <c r="AV98" s="15">
        <f t="shared" si="47"/>
        <v>0</v>
      </c>
      <c r="AW98">
        <f t="shared" si="30"/>
        <v>0</v>
      </c>
    </row>
    <row r="99" spans="1:49" ht="15" customHeight="1">
      <c r="A99" s="95" t="s">
        <v>22</v>
      </c>
      <c r="B99" s="96">
        <v>2</v>
      </c>
      <c r="C99" s="97">
        <v>2006</v>
      </c>
      <c r="D99" s="95" t="s">
        <v>18</v>
      </c>
      <c r="E99" s="98">
        <v>5</v>
      </c>
      <c r="F99" s="98">
        <v>348</v>
      </c>
      <c r="G99" s="98">
        <v>312</v>
      </c>
      <c r="H99" s="98">
        <v>134</v>
      </c>
      <c r="I99" s="98">
        <v>178</v>
      </c>
      <c r="J99" s="94"/>
      <c r="K99" s="99">
        <v>42.948717948717899</v>
      </c>
      <c r="L99" s="99">
        <v>50</v>
      </c>
      <c r="M99" s="94"/>
      <c r="N99" s="98">
        <v>619</v>
      </c>
      <c r="O99" s="100">
        <v>140</v>
      </c>
      <c r="P99" s="94"/>
      <c r="Q99" s="99">
        <v>294.596872511546</v>
      </c>
      <c r="R99" s="100">
        <v>140</v>
      </c>
      <c r="S99" s="101">
        <v>42277</v>
      </c>
      <c r="T99">
        <f t="shared" si="31"/>
        <v>0</v>
      </c>
      <c r="U99">
        <f t="shared" si="32"/>
        <v>0</v>
      </c>
      <c r="V99">
        <f t="shared" si="33"/>
        <v>1</v>
      </c>
      <c r="W99">
        <f t="shared" si="48"/>
        <v>0</v>
      </c>
      <c r="Y99" s="19">
        <f t="shared" si="34"/>
        <v>0</v>
      </c>
      <c r="Z99" s="19">
        <f t="shared" si="35"/>
        <v>0</v>
      </c>
      <c r="AA99" s="19">
        <f t="shared" si="36"/>
        <v>0</v>
      </c>
      <c r="AB99" s="19">
        <f t="shared" si="49"/>
        <v>0</v>
      </c>
      <c r="AC99">
        <f t="shared" si="37"/>
        <v>0</v>
      </c>
      <c r="AD99">
        <f t="shared" si="50"/>
        <v>0</v>
      </c>
      <c r="AE99">
        <f t="shared" si="38"/>
        <v>0</v>
      </c>
      <c r="AF99">
        <f t="shared" si="51"/>
        <v>0</v>
      </c>
      <c r="AG99">
        <f t="shared" si="39"/>
        <v>0</v>
      </c>
      <c r="AH99">
        <f t="shared" si="52"/>
        <v>0</v>
      </c>
      <c r="AI99">
        <f t="shared" si="40"/>
        <v>1</v>
      </c>
      <c r="AJ99">
        <f t="shared" si="53"/>
        <v>0</v>
      </c>
      <c r="AL99" s="19">
        <f t="shared" si="41"/>
        <v>0</v>
      </c>
      <c r="AM99" s="15">
        <f t="shared" si="42"/>
        <v>0</v>
      </c>
      <c r="AN99" s="15">
        <f t="shared" si="43"/>
        <v>0</v>
      </c>
      <c r="AO99">
        <f t="shared" si="57"/>
        <v>0</v>
      </c>
      <c r="AP99" s="15">
        <f t="shared" si="44"/>
        <v>0</v>
      </c>
      <c r="AQ99">
        <f t="shared" si="54"/>
        <v>0</v>
      </c>
      <c r="AR99" s="15">
        <f t="shared" si="45"/>
        <v>0</v>
      </c>
      <c r="AS99">
        <f t="shared" si="55"/>
        <v>0</v>
      </c>
      <c r="AT99" s="15">
        <f t="shared" si="46"/>
        <v>0</v>
      </c>
      <c r="AU99">
        <f t="shared" si="56"/>
        <v>0</v>
      </c>
      <c r="AV99" s="15">
        <f t="shared" si="47"/>
        <v>1</v>
      </c>
      <c r="AW99">
        <f t="shared" ref="AW99:AW162" si="58">AL99*AM99*AV99</f>
        <v>0</v>
      </c>
    </row>
    <row r="100" spans="1:49" ht="15" customHeight="1">
      <c r="A100" s="95" t="s">
        <v>22</v>
      </c>
      <c r="B100" s="96">
        <v>2</v>
      </c>
      <c r="C100" s="97">
        <v>2003</v>
      </c>
      <c r="D100" s="95" t="s">
        <v>17</v>
      </c>
      <c r="E100" s="98">
        <v>2</v>
      </c>
      <c r="F100" s="98">
        <v>73</v>
      </c>
      <c r="G100" s="98">
        <v>61</v>
      </c>
      <c r="H100" s="98">
        <v>31</v>
      </c>
      <c r="I100" s="98">
        <v>30</v>
      </c>
      <c r="J100" s="99">
        <v>50.819672131147499</v>
      </c>
      <c r="K100" s="99">
        <v>49.137931034482797</v>
      </c>
      <c r="L100" s="99">
        <v>50</v>
      </c>
      <c r="M100" s="98">
        <v>269</v>
      </c>
      <c r="N100" s="98">
        <v>324</v>
      </c>
      <c r="O100" s="100">
        <v>140</v>
      </c>
      <c r="P100" s="98">
        <v>208</v>
      </c>
      <c r="Q100" s="99">
        <v>204.47777777777799</v>
      </c>
      <c r="R100" s="100">
        <v>140</v>
      </c>
      <c r="S100" s="101">
        <v>42277</v>
      </c>
      <c r="T100">
        <f t="shared" si="31"/>
        <v>0</v>
      </c>
      <c r="U100">
        <f t="shared" si="32"/>
        <v>0</v>
      </c>
      <c r="V100">
        <f t="shared" si="33"/>
        <v>0</v>
      </c>
      <c r="W100">
        <f t="shared" si="48"/>
        <v>0</v>
      </c>
      <c r="Y100" s="19">
        <f t="shared" si="34"/>
        <v>0</v>
      </c>
      <c r="Z100" s="19">
        <f t="shared" si="35"/>
        <v>0</v>
      </c>
      <c r="AA100" s="19">
        <f t="shared" si="36"/>
        <v>0</v>
      </c>
      <c r="AB100" s="19">
        <f t="shared" si="49"/>
        <v>0</v>
      </c>
      <c r="AC100">
        <f t="shared" si="37"/>
        <v>1</v>
      </c>
      <c r="AD100">
        <f t="shared" si="50"/>
        <v>0</v>
      </c>
      <c r="AE100">
        <f t="shared" si="38"/>
        <v>0</v>
      </c>
      <c r="AF100">
        <f t="shared" si="51"/>
        <v>0</v>
      </c>
      <c r="AG100">
        <f t="shared" si="39"/>
        <v>0</v>
      </c>
      <c r="AH100">
        <f t="shared" si="52"/>
        <v>0</v>
      </c>
      <c r="AI100">
        <f t="shared" si="40"/>
        <v>0</v>
      </c>
      <c r="AJ100">
        <f t="shared" si="53"/>
        <v>0</v>
      </c>
      <c r="AL100" s="19">
        <f t="shared" si="41"/>
        <v>0</v>
      </c>
      <c r="AM100" s="15">
        <f t="shared" si="42"/>
        <v>0</v>
      </c>
      <c r="AN100" s="15">
        <f t="shared" si="43"/>
        <v>0</v>
      </c>
      <c r="AO100">
        <f t="shared" si="57"/>
        <v>0</v>
      </c>
      <c r="AP100" s="15">
        <f t="shared" si="44"/>
        <v>1</v>
      </c>
      <c r="AQ100">
        <f t="shared" si="54"/>
        <v>0</v>
      </c>
      <c r="AR100" s="15">
        <f t="shared" si="45"/>
        <v>0</v>
      </c>
      <c r="AS100">
        <f t="shared" si="55"/>
        <v>0</v>
      </c>
      <c r="AT100" s="15">
        <f t="shared" si="46"/>
        <v>0</v>
      </c>
      <c r="AU100">
        <f t="shared" si="56"/>
        <v>0</v>
      </c>
      <c r="AV100" s="15">
        <f t="shared" si="47"/>
        <v>0</v>
      </c>
      <c r="AW100">
        <f t="shared" si="58"/>
        <v>0</v>
      </c>
    </row>
    <row r="101" spans="1:49" ht="15" customHeight="1">
      <c r="A101" s="95" t="s">
        <v>22</v>
      </c>
      <c r="B101" s="96">
        <v>2</v>
      </c>
      <c r="C101" s="97">
        <v>2002</v>
      </c>
      <c r="D101" s="95" t="s">
        <v>21</v>
      </c>
      <c r="E101" s="98">
        <v>4</v>
      </c>
      <c r="F101" s="98">
        <v>54</v>
      </c>
      <c r="G101" s="98">
        <v>93</v>
      </c>
      <c r="H101" s="98">
        <v>54</v>
      </c>
      <c r="I101" s="98">
        <v>39</v>
      </c>
      <c r="J101" s="99">
        <v>58.064516129032299</v>
      </c>
      <c r="K101" s="99">
        <v>42.2222222222222</v>
      </c>
      <c r="L101" s="99">
        <v>50</v>
      </c>
      <c r="M101" s="98">
        <v>283</v>
      </c>
      <c r="N101" s="98">
        <v>460</v>
      </c>
      <c r="O101" s="100">
        <v>140</v>
      </c>
      <c r="P101" s="98">
        <v>190</v>
      </c>
      <c r="Q101" s="99">
        <v>218.26086956521701</v>
      </c>
      <c r="R101" s="100">
        <v>140</v>
      </c>
      <c r="S101" s="101">
        <v>42277</v>
      </c>
      <c r="T101">
        <f t="shared" si="31"/>
        <v>0</v>
      </c>
      <c r="U101">
        <f t="shared" si="32"/>
        <v>0</v>
      </c>
      <c r="V101">
        <f t="shared" si="33"/>
        <v>0</v>
      </c>
      <c r="W101">
        <f t="shared" si="48"/>
        <v>0</v>
      </c>
      <c r="Y101" s="19">
        <f t="shared" si="34"/>
        <v>0</v>
      </c>
      <c r="Z101" s="19">
        <f t="shared" si="35"/>
        <v>0</v>
      </c>
      <c r="AA101" s="19">
        <f t="shared" si="36"/>
        <v>0</v>
      </c>
      <c r="AB101" s="19">
        <f t="shared" si="49"/>
        <v>0</v>
      </c>
      <c r="AC101">
        <f t="shared" si="37"/>
        <v>0</v>
      </c>
      <c r="AD101">
        <f t="shared" si="50"/>
        <v>0</v>
      </c>
      <c r="AE101">
        <f t="shared" si="38"/>
        <v>0</v>
      </c>
      <c r="AF101">
        <f t="shared" si="51"/>
        <v>0</v>
      </c>
      <c r="AG101">
        <f t="shared" si="39"/>
        <v>1</v>
      </c>
      <c r="AH101">
        <f t="shared" si="52"/>
        <v>0</v>
      </c>
      <c r="AI101">
        <f t="shared" si="40"/>
        <v>0</v>
      </c>
      <c r="AJ101">
        <f t="shared" si="53"/>
        <v>0</v>
      </c>
      <c r="AL101" s="19">
        <f t="shared" si="41"/>
        <v>0</v>
      </c>
      <c r="AM101" s="15">
        <f t="shared" si="42"/>
        <v>0</v>
      </c>
      <c r="AN101" s="15">
        <f t="shared" si="43"/>
        <v>0</v>
      </c>
      <c r="AO101">
        <f t="shared" si="57"/>
        <v>0</v>
      </c>
      <c r="AP101" s="15">
        <f t="shared" si="44"/>
        <v>0</v>
      </c>
      <c r="AQ101">
        <f t="shared" si="54"/>
        <v>0</v>
      </c>
      <c r="AR101" s="15">
        <f t="shared" si="45"/>
        <v>0</v>
      </c>
      <c r="AS101">
        <f t="shared" si="55"/>
        <v>0</v>
      </c>
      <c r="AT101" s="15">
        <f t="shared" si="46"/>
        <v>1</v>
      </c>
      <c r="AU101">
        <f t="shared" si="56"/>
        <v>0</v>
      </c>
      <c r="AV101" s="15">
        <f t="shared" si="47"/>
        <v>0</v>
      </c>
      <c r="AW101">
        <f t="shared" si="58"/>
        <v>0</v>
      </c>
    </row>
    <row r="102" spans="1:49" ht="15" customHeight="1">
      <c r="A102" s="95" t="s">
        <v>22</v>
      </c>
      <c r="B102" s="96">
        <v>2</v>
      </c>
      <c r="C102" s="97">
        <v>2007</v>
      </c>
      <c r="D102" s="95" t="s">
        <v>19</v>
      </c>
      <c r="E102" s="98">
        <v>1</v>
      </c>
      <c r="F102" s="98">
        <v>80</v>
      </c>
      <c r="G102" s="98">
        <v>65</v>
      </c>
      <c r="H102" s="98">
        <v>32</v>
      </c>
      <c r="I102" s="98">
        <v>33</v>
      </c>
      <c r="J102" s="99">
        <v>49.230769230769198</v>
      </c>
      <c r="K102" s="99">
        <v>49.230769230769198</v>
      </c>
      <c r="L102" s="99">
        <v>50</v>
      </c>
      <c r="M102" s="98">
        <v>386</v>
      </c>
      <c r="N102" s="98">
        <v>386</v>
      </c>
      <c r="O102" s="100">
        <v>140</v>
      </c>
      <c r="P102" s="98">
        <v>321</v>
      </c>
      <c r="Q102" s="99">
        <v>318.38043478260897</v>
      </c>
      <c r="R102" s="100">
        <v>140</v>
      </c>
      <c r="S102" s="101">
        <v>42277</v>
      </c>
      <c r="T102">
        <f t="shared" si="31"/>
        <v>0</v>
      </c>
      <c r="U102">
        <f t="shared" si="32"/>
        <v>0</v>
      </c>
      <c r="V102">
        <f t="shared" si="33"/>
        <v>0</v>
      </c>
      <c r="W102">
        <f t="shared" si="48"/>
        <v>0</v>
      </c>
      <c r="Y102" s="19">
        <f t="shared" si="34"/>
        <v>0</v>
      </c>
      <c r="Z102" s="19">
        <f t="shared" si="35"/>
        <v>0</v>
      </c>
      <c r="AA102" s="19">
        <f t="shared" si="36"/>
        <v>1</v>
      </c>
      <c r="AB102" s="19">
        <f t="shared" si="49"/>
        <v>0</v>
      </c>
      <c r="AC102">
        <f t="shared" si="37"/>
        <v>0</v>
      </c>
      <c r="AD102">
        <f t="shared" si="50"/>
        <v>0</v>
      </c>
      <c r="AE102">
        <f t="shared" si="38"/>
        <v>0</v>
      </c>
      <c r="AF102">
        <f t="shared" si="51"/>
        <v>0</v>
      </c>
      <c r="AG102">
        <f t="shared" si="39"/>
        <v>0</v>
      </c>
      <c r="AH102">
        <f t="shared" si="52"/>
        <v>0</v>
      </c>
      <c r="AI102">
        <f t="shared" si="40"/>
        <v>0</v>
      </c>
      <c r="AJ102">
        <f t="shared" si="53"/>
        <v>0</v>
      </c>
      <c r="AL102" s="19">
        <f t="shared" si="41"/>
        <v>0</v>
      </c>
      <c r="AM102" s="15">
        <f t="shared" si="42"/>
        <v>0</v>
      </c>
      <c r="AN102" s="15">
        <f t="shared" si="43"/>
        <v>1</v>
      </c>
      <c r="AO102">
        <f t="shared" si="57"/>
        <v>0</v>
      </c>
      <c r="AP102" s="15">
        <f t="shared" si="44"/>
        <v>0</v>
      </c>
      <c r="AQ102">
        <f t="shared" si="54"/>
        <v>0</v>
      </c>
      <c r="AR102" s="15">
        <f t="shared" si="45"/>
        <v>0</v>
      </c>
      <c r="AS102">
        <f t="shared" si="55"/>
        <v>0</v>
      </c>
      <c r="AT102" s="15">
        <f t="shared" si="46"/>
        <v>0</v>
      </c>
      <c r="AU102">
        <f t="shared" si="56"/>
        <v>0</v>
      </c>
      <c r="AV102" s="15">
        <f t="shared" si="47"/>
        <v>0</v>
      </c>
      <c r="AW102">
        <f t="shared" si="58"/>
        <v>0</v>
      </c>
    </row>
    <row r="103" spans="1:49" ht="15" customHeight="1">
      <c r="A103" s="95" t="s">
        <v>22</v>
      </c>
      <c r="B103" s="96">
        <v>2</v>
      </c>
      <c r="C103" s="97">
        <v>2003</v>
      </c>
      <c r="D103" s="95" t="s">
        <v>19</v>
      </c>
      <c r="E103" s="98">
        <v>1</v>
      </c>
      <c r="F103" s="98">
        <v>61</v>
      </c>
      <c r="G103" s="98">
        <v>55</v>
      </c>
      <c r="H103" s="98">
        <v>26</v>
      </c>
      <c r="I103" s="98">
        <v>29</v>
      </c>
      <c r="J103" s="99">
        <v>47.272727272727302</v>
      </c>
      <c r="K103" s="99">
        <v>47.272727272727302</v>
      </c>
      <c r="L103" s="99">
        <v>50</v>
      </c>
      <c r="M103" s="98">
        <v>251</v>
      </c>
      <c r="N103" s="98">
        <v>251</v>
      </c>
      <c r="O103" s="100">
        <v>140</v>
      </c>
      <c r="P103" s="98">
        <v>196</v>
      </c>
      <c r="Q103" s="99">
        <v>198.119565217391</v>
      </c>
      <c r="R103" s="100">
        <v>140</v>
      </c>
      <c r="S103" s="101">
        <v>42277</v>
      </c>
      <c r="T103">
        <f t="shared" si="31"/>
        <v>0</v>
      </c>
      <c r="U103">
        <f t="shared" si="32"/>
        <v>0</v>
      </c>
      <c r="V103">
        <f t="shared" si="33"/>
        <v>0</v>
      </c>
      <c r="W103">
        <f t="shared" si="48"/>
        <v>0</v>
      </c>
      <c r="Y103" s="19">
        <f t="shared" si="34"/>
        <v>0</v>
      </c>
      <c r="Z103" s="19">
        <f t="shared" si="35"/>
        <v>0</v>
      </c>
      <c r="AA103" s="19">
        <f t="shared" si="36"/>
        <v>1</v>
      </c>
      <c r="AB103" s="19">
        <f t="shared" si="49"/>
        <v>0</v>
      </c>
      <c r="AC103">
        <f t="shared" si="37"/>
        <v>0</v>
      </c>
      <c r="AD103">
        <f t="shared" si="50"/>
        <v>0</v>
      </c>
      <c r="AE103">
        <f t="shared" si="38"/>
        <v>0</v>
      </c>
      <c r="AF103">
        <f t="shared" si="51"/>
        <v>0</v>
      </c>
      <c r="AG103">
        <f t="shared" si="39"/>
        <v>0</v>
      </c>
      <c r="AH103">
        <f t="shared" si="52"/>
        <v>0</v>
      </c>
      <c r="AI103">
        <f t="shared" si="40"/>
        <v>0</v>
      </c>
      <c r="AJ103">
        <f t="shared" si="53"/>
        <v>0</v>
      </c>
      <c r="AL103" s="19">
        <f t="shared" si="41"/>
        <v>0</v>
      </c>
      <c r="AM103" s="15">
        <f t="shared" si="42"/>
        <v>0</v>
      </c>
      <c r="AN103" s="15">
        <f t="shared" si="43"/>
        <v>1</v>
      </c>
      <c r="AO103">
        <f t="shared" si="57"/>
        <v>0</v>
      </c>
      <c r="AP103" s="15">
        <f t="shared" si="44"/>
        <v>0</v>
      </c>
      <c r="AQ103">
        <f t="shared" si="54"/>
        <v>0</v>
      </c>
      <c r="AR103" s="15">
        <f t="shared" si="45"/>
        <v>0</v>
      </c>
      <c r="AS103">
        <f t="shared" si="55"/>
        <v>0</v>
      </c>
      <c r="AT103" s="15">
        <f t="shared" si="46"/>
        <v>0</v>
      </c>
      <c r="AU103">
        <f t="shared" si="56"/>
        <v>0</v>
      </c>
      <c r="AV103" s="15">
        <f t="shared" si="47"/>
        <v>0</v>
      </c>
      <c r="AW103">
        <f t="shared" si="58"/>
        <v>0</v>
      </c>
    </row>
    <row r="104" spans="1:49" ht="15" customHeight="1">
      <c r="A104" s="95" t="s">
        <v>22</v>
      </c>
      <c r="B104" s="96">
        <v>2</v>
      </c>
      <c r="C104" s="97">
        <v>2008</v>
      </c>
      <c r="D104" s="95" t="s">
        <v>21</v>
      </c>
      <c r="E104" s="98">
        <v>4</v>
      </c>
      <c r="F104" s="98">
        <v>63</v>
      </c>
      <c r="G104" s="98">
        <v>84</v>
      </c>
      <c r="H104" s="98">
        <v>26</v>
      </c>
      <c r="I104" s="98">
        <v>58</v>
      </c>
      <c r="J104" s="99">
        <v>30.952380952380999</v>
      </c>
      <c r="K104" s="99">
        <v>38.483965014577301</v>
      </c>
      <c r="L104" s="99">
        <v>50</v>
      </c>
      <c r="M104" s="98">
        <v>347</v>
      </c>
      <c r="N104" s="98">
        <v>606</v>
      </c>
      <c r="O104" s="100">
        <v>140</v>
      </c>
      <c r="P104" s="98">
        <v>263</v>
      </c>
      <c r="Q104" s="99">
        <v>275.92391304347802</v>
      </c>
      <c r="R104" s="100">
        <v>140</v>
      </c>
      <c r="S104" s="101">
        <v>42277</v>
      </c>
      <c r="T104">
        <f t="shared" si="31"/>
        <v>0</v>
      </c>
      <c r="U104">
        <f t="shared" si="32"/>
        <v>0</v>
      </c>
      <c r="V104">
        <f t="shared" si="33"/>
        <v>0</v>
      </c>
      <c r="W104">
        <f t="shared" si="48"/>
        <v>0</v>
      </c>
      <c r="Y104" s="19">
        <f t="shared" si="34"/>
        <v>0</v>
      </c>
      <c r="Z104" s="19">
        <f t="shared" si="35"/>
        <v>0</v>
      </c>
      <c r="AA104" s="19">
        <f t="shared" si="36"/>
        <v>0</v>
      </c>
      <c r="AB104" s="19">
        <f t="shared" si="49"/>
        <v>0</v>
      </c>
      <c r="AC104">
        <f t="shared" si="37"/>
        <v>0</v>
      </c>
      <c r="AD104">
        <f t="shared" si="50"/>
        <v>0</v>
      </c>
      <c r="AE104">
        <f t="shared" si="38"/>
        <v>0</v>
      </c>
      <c r="AF104">
        <f t="shared" si="51"/>
        <v>0</v>
      </c>
      <c r="AG104">
        <f t="shared" si="39"/>
        <v>1</v>
      </c>
      <c r="AH104">
        <f t="shared" si="52"/>
        <v>0</v>
      </c>
      <c r="AI104">
        <f t="shared" si="40"/>
        <v>0</v>
      </c>
      <c r="AJ104">
        <f t="shared" si="53"/>
        <v>0</v>
      </c>
      <c r="AL104" s="19">
        <f t="shared" si="41"/>
        <v>0</v>
      </c>
      <c r="AM104" s="15">
        <f t="shared" si="42"/>
        <v>0</v>
      </c>
      <c r="AN104" s="15">
        <f t="shared" si="43"/>
        <v>0</v>
      </c>
      <c r="AO104">
        <f t="shared" si="57"/>
        <v>0</v>
      </c>
      <c r="AP104" s="15">
        <f t="shared" si="44"/>
        <v>0</v>
      </c>
      <c r="AQ104">
        <f t="shared" si="54"/>
        <v>0</v>
      </c>
      <c r="AR104" s="15">
        <f t="shared" si="45"/>
        <v>0</v>
      </c>
      <c r="AS104">
        <f t="shared" si="55"/>
        <v>0</v>
      </c>
      <c r="AT104" s="15">
        <f t="shared" si="46"/>
        <v>1</v>
      </c>
      <c r="AU104">
        <f t="shared" si="56"/>
        <v>0</v>
      </c>
      <c r="AV104" s="15">
        <f t="shared" si="47"/>
        <v>0</v>
      </c>
      <c r="AW104">
        <f t="shared" si="58"/>
        <v>0</v>
      </c>
    </row>
    <row r="105" spans="1:49" ht="15" customHeight="1">
      <c r="A105" s="95" t="s">
        <v>22</v>
      </c>
      <c r="B105" s="96">
        <v>2</v>
      </c>
      <c r="C105" s="97">
        <v>2003</v>
      </c>
      <c r="D105" s="95" t="s">
        <v>20</v>
      </c>
      <c r="E105" s="98">
        <v>3</v>
      </c>
      <c r="F105" s="98">
        <v>79</v>
      </c>
      <c r="G105" s="98">
        <v>55</v>
      </c>
      <c r="H105" s="98">
        <v>20</v>
      </c>
      <c r="I105" s="98">
        <v>35</v>
      </c>
      <c r="J105" s="99">
        <v>36.363636363636402</v>
      </c>
      <c r="K105" s="99">
        <v>45.029239766081901</v>
      </c>
      <c r="L105" s="99">
        <v>50</v>
      </c>
      <c r="M105" s="98">
        <v>287</v>
      </c>
      <c r="N105" s="98">
        <v>403</v>
      </c>
      <c r="O105" s="100">
        <v>140</v>
      </c>
      <c r="P105" s="98">
        <v>232</v>
      </c>
      <c r="Q105" s="99">
        <v>220.35164835164801</v>
      </c>
      <c r="R105" s="100">
        <v>140</v>
      </c>
      <c r="S105" s="101">
        <v>42277</v>
      </c>
      <c r="T105">
        <f t="shared" si="31"/>
        <v>0</v>
      </c>
      <c r="U105">
        <f t="shared" si="32"/>
        <v>0</v>
      </c>
      <c r="V105">
        <f t="shared" si="33"/>
        <v>0</v>
      </c>
      <c r="W105">
        <f t="shared" si="48"/>
        <v>0</v>
      </c>
      <c r="Y105" s="19">
        <f t="shared" si="34"/>
        <v>0</v>
      </c>
      <c r="Z105" s="19">
        <f t="shared" si="35"/>
        <v>0</v>
      </c>
      <c r="AA105" s="19">
        <f t="shared" si="36"/>
        <v>0</v>
      </c>
      <c r="AB105" s="19">
        <f t="shared" si="49"/>
        <v>0</v>
      </c>
      <c r="AC105">
        <f t="shared" si="37"/>
        <v>0</v>
      </c>
      <c r="AD105">
        <f t="shared" si="50"/>
        <v>0</v>
      </c>
      <c r="AE105">
        <f t="shared" si="38"/>
        <v>1</v>
      </c>
      <c r="AF105">
        <f t="shared" si="51"/>
        <v>0</v>
      </c>
      <c r="AG105">
        <f t="shared" si="39"/>
        <v>0</v>
      </c>
      <c r="AH105">
        <f t="shared" si="52"/>
        <v>0</v>
      </c>
      <c r="AI105">
        <f t="shared" si="40"/>
        <v>0</v>
      </c>
      <c r="AJ105">
        <f t="shared" si="53"/>
        <v>0</v>
      </c>
      <c r="AL105" s="19">
        <f t="shared" si="41"/>
        <v>0</v>
      </c>
      <c r="AM105" s="15">
        <f t="shared" si="42"/>
        <v>0</v>
      </c>
      <c r="AN105" s="15">
        <f t="shared" si="43"/>
        <v>0</v>
      </c>
      <c r="AO105">
        <f t="shared" si="57"/>
        <v>0</v>
      </c>
      <c r="AP105" s="15">
        <f t="shared" si="44"/>
        <v>0</v>
      </c>
      <c r="AQ105">
        <f t="shared" si="54"/>
        <v>0</v>
      </c>
      <c r="AR105" s="15">
        <f t="shared" si="45"/>
        <v>1</v>
      </c>
      <c r="AS105">
        <f t="shared" si="55"/>
        <v>0</v>
      </c>
      <c r="AT105" s="15">
        <f t="shared" si="46"/>
        <v>0</v>
      </c>
      <c r="AU105">
        <f t="shared" si="56"/>
        <v>0</v>
      </c>
      <c r="AV105" s="15">
        <f t="shared" si="47"/>
        <v>0</v>
      </c>
      <c r="AW105">
        <f t="shared" si="58"/>
        <v>0</v>
      </c>
    </row>
    <row r="106" spans="1:49" ht="15" customHeight="1">
      <c r="A106" s="95" t="s">
        <v>22</v>
      </c>
      <c r="B106" s="96">
        <v>2</v>
      </c>
      <c r="C106" s="97">
        <v>2003</v>
      </c>
      <c r="D106" s="95" t="s">
        <v>21</v>
      </c>
      <c r="E106" s="98">
        <v>4</v>
      </c>
      <c r="F106" s="98">
        <v>67</v>
      </c>
      <c r="G106" s="98">
        <v>56</v>
      </c>
      <c r="H106" s="98">
        <v>18</v>
      </c>
      <c r="I106" s="98">
        <v>38</v>
      </c>
      <c r="J106" s="99">
        <v>32.142857142857103</v>
      </c>
      <c r="K106" s="99">
        <v>41.850220264317201</v>
      </c>
      <c r="L106" s="99">
        <v>50</v>
      </c>
      <c r="M106" s="98">
        <v>299</v>
      </c>
      <c r="N106" s="98">
        <v>470</v>
      </c>
      <c r="O106" s="100">
        <v>140</v>
      </c>
      <c r="P106" s="98">
        <v>243</v>
      </c>
      <c r="Q106" s="99">
        <v>244.423913043478</v>
      </c>
      <c r="R106" s="100">
        <v>140</v>
      </c>
      <c r="S106" s="101">
        <v>42277</v>
      </c>
      <c r="T106">
        <f t="shared" si="31"/>
        <v>0</v>
      </c>
      <c r="U106">
        <f t="shared" si="32"/>
        <v>0</v>
      </c>
      <c r="V106">
        <f t="shared" si="33"/>
        <v>0</v>
      </c>
      <c r="W106">
        <f t="shared" si="48"/>
        <v>0</v>
      </c>
      <c r="Y106" s="19">
        <f t="shared" si="34"/>
        <v>0</v>
      </c>
      <c r="Z106" s="19">
        <f t="shared" si="35"/>
        <v>0</v>
      </c>
      <c r="AA106" s="19">
        <f t="shared" si="36"/>
        <v>0</v>
      </c>
      <c r="AB106" s="19">
        <f t="shared" si="49"/>
        <v>0</v>
      </c>
      <c r="AC106">
        <f t="shared" si="37"/>
        <v>0</v>
      </c>
      <c r="AD106">
        <f t="shared" si="50"/>
        <v>0</v>
      </c>
      <c r="AE106">
        <f t="shared" si="38"/>
        <v>0</v>
      </c>
      <c r="AF106">
        <f t="shared" si="51"/>
        <v>0</v>
      </c>
      <c r="AG106">
        <f t="shared" si="39"/>
        <v>1</v>
      </c>
      <c r="AH106">
        <f t="shared" si="52"/>
        <v>0</v>
      </c>
      <c r="AI106">
        <f t="shared" si="40"/>
        <v>0</v>
      </c>
      <c r="AJ106">
        <f t="shared" si="53"/>
        <v>0</v>
      </c>
      <c r="AL106" s="19">
        <f t="shared" si="41"/>
        <v>0</v>
      </c>
      <c r="AM106" s="15">
        <f t="shared" si="42"/>
        <v>0</v>
      </c>
      <c r="AN106" s="15">
        <f t="shared" si="43"/>
        <v>0</v>
      </c>
      <c r="AO106">
        <f t="shared" si="57"/>
        <v>0</v>
      </c>
      <c r="AP106" s="15">
        <f t="shared" si="44"/>
        <v>0</v>
      </c>
      <c r="AQ106">
        <f t="shared" si="54"/>
        <v>0</v>
      </c>
      <c r="AR106" s="15">
        <f t="shared" si="45"/>
        <v>0</v>
      </c>
      <c r="AS106">
        <f t="shared" si="55"/>
        <v>0</v>
      </c>
      <c r="AT106" s="15">
        <f t="shared" si="46"/>
        <v>1</v>
      </c>
      <c r="AU106">
        <f t="shared" si="56"/>
        <v>0</v>
      </c>
      <c r="AV106" s="15">
        <f t="shared" si="47"/>
        <v>0</v>
      </c>
      <c r="AW106">
        <f t="shared" si="58"/>
        <v>0</v>
      </c>
    </row>
    <row r="107" spans="1:49" ht="15" customHeight="1">
      <c r="A107" s="95" t="s">
        <v>22</v>
      </c>
      <c r="B107" s="96">
        <v>2</v>
      </c>
      <c r="C107" s="97">
        <v>2003</v>
      </c>
      <c r="D107" s="95" t="s">
        <v>18</v>
      </c>
      <c r="E107" s="98">
        <v>5</v>
      </c>
      <c r="F107" s="98">
        <v>280</v>
      </c>
      <c r="G107" s="98">
        <v>227</v>
      </c>
      <c r="H107" s="98">
        <v>95</v>
      </c>
      <c r="I107" s="98">
        <v>132</v>
      </c>
      <c r="J107" s="94"/>
      <c r="K107" s="99">
        <v>41.850220264317201</v>
      </c>
      <c r="L107" s="99">
        <v>50</v>
      </c>
      <c r="M107" s="94"/>
      <c r="N107" s="98">
        <v>470</v>
      </c>
      <c r="O107" s="100">
        <v>140</v>
      </c>
      <c r="P107" s="94"/>
      <c r="Q107" s="99">
        <v>216.84322609757399</v>
      </c>
      <c r="R107" s="100">
        <v>140</v>
      </c>
      <c r="S107" s="101">
        <v>42277</v>
      </c>
      <c r="T107">
        <f t="shared" si="31"/>
        <v>0</v>
      </c>
      <c r="U107">
        <f t="shared" si="32"/>
        <v>0</v>
      </c>
      <c r="V107">
        <f t="shared" si="33"/>
        <v>1</v>
      </c>
      <c r="W107">
        <f t="shared" si="48"/>
        <v>0</v>
      </c>
      <c r="Y107" s="19">
        <f t="shared" si="34"/>
        <v>0</v>
      </c>
      <c r="Z107" s="19">
        <f t="shared" si="35"/>
        <v>0</v>
      </c>
      <c r="AA107" s="19">
        <f t="shared" si="36"/>
        <v>0</v>
      </c>
      <c r="AB107" s="19">
        <f t="shared" si="49"/>
        <v>0</v>
      </c>
      <c r="AC107">
        <f t="shared" si="37"/>
        <v>0</v>
      </c>
      <c r="AD107">
        <f t="shared" si="50"/>
        <v>0</v>
      </c>
      <c r="AE107">
        <f t="shared" si="38"/>
        <v>0</v>
      </c>
      <c r="AF107">
        <f t="shared" si="51"/>
        <v>0</v>
      </c>
      <c r="AG107">
        <f t="shared" si="39"/>
        <v>0</v>
      </c>
      <c r="AH107">
        <f t="shared" si="52"/>
        <v>0</v>
      </c>
      <c r="AI107">
        <f t="shared" si="40"/>
        <v>1</v>
      </c>
      <c r="AJ107">
        <f t="shared" si="53"/>
        <v>0</v>
      </c>
      <c r="AL107" s="19">
        <f t="shared" si="41"/>
        <v>0</v>
      </c>
      <c r="AM107" s="15">
        <f t="shared" si="42"/>
        <v>0</v>
      </c>
      <c r="AN107" s="15">
        <f t="shared" si="43"/>
        <v>0</v>
      </c>
      <c r="AO107">
        <f t="shared" si="57"/>
        <v>0</v>
      </c>
      <c r="AP107" s="15">
        <f t="shared" si="44"/>
        <v>0</v>
      </c>
      <c r="AQ107">
        <f t="shared" si="54"/>
        <v>0</v>
      </c>
      <c r="AR107" s="15">
        <f t="shared" si="45"/>
        <v>0</v>
      </c>
      <c r="AS107">
        <f t="shared" si="55"/>
        <v>0</v>
      </c>
      <c r="AT107" s="15">
        <f t="shared" si="46"/>
        <v>0</v>
      </c>
      <c r="AU107">
        <f t="shared" si="56"/>
        <v>0</v>
      </c>
      <c r="AV107" s="15">
        <f t="shared" si="47"/>
        <v>1</v>
      </c>
      <c r="AW107">
        <f t="shared" si="58"/>
        <v>0</v>
      </c>
    </row>
    <row r="108" spans="1:49" ht="15" customHeight="1">
      <c r="A108" s="95" t="s">
        <v>22</v>
      </c>
      <c r="B108" s="96">
        <v>2</v>
      </c>
      <c r="C108" s="97">
        <v>2004</v>
      </c>
      <c r="D108" s="95" t="s">
        <v>19</v>
      </c>
      <c r="E108" s="98">
        <v>1</v>
      </c>
      <c r="F108" s="98">
        <v>95</v>
      </c>
      <c r="G108" s="98">
        <v>68</v>
      </c>
      <c r="H108" s="98">
        <v>33</v>
      </c>
      <c r="I108" s="98">
        <v>35</v>
      </c>
      <c r="J108" s="99">
        <v>48.529411764705898</v>
      </c>
      <c r="K108" s="99">
        <v>48.529411764705898</v>
      </c>
      <c r="L108" s="99">
        <v>50</v>
      </c>
      <c r="M108" s="98">
        <v>337</v>
      </c>
      <c r="N108" s="98">
        <v>337</v>
      </c>
      <c r="O108" s="100">
        <v>140</v>
      </c>
      <c r="P108" s="98">
        <v>269</v>
      </c>
      <c r="Q108" s="99">
        <v>260.34782608695701</v>
      </c>
      <c r="R108" s="100">
        <v>140</v>
      </c>
      <c r="S108" s="101">
        <v>42277</v>
      </c>
      <c r="T108">
        <f t="shared" si="31"/>
        <v>0</v>
      </c>
      <c r="U108">
        <f t="shared" si="32"/>
        <v>0</v>
      </c>
      <c r="V108">
        <f t="shared" si="33"/>
        <v>0</v>
      </c>
      <c r="W108">
        <f t="shared" si="48"/>
        <v>0</v>
      </c>
      <c r="Y108" s="19">
        <f t="shared" si="34"/>
        <v>0</v>
      </c>
      <c r="Z108" s="19">
        <f t="shared" si="35"/>
        <v>0</v>
      </c>
      <c r="AA108" s="19">
        <f t="shared" si="36"/>
        <v>1</v>
      </c>
      <c r="AB108" s="19">
        <f t="shared" si="49"/>
        <v>0</v>
      </c>
      <c r="AC108">
        <f t="shared" si="37"/>
        <v>0</v>
      </c>
      <c r="AD108">
        <f t="shared" si="50"/>
        <v>0</v>
      </c>
      <c r="AE108">
        <f t="shared" si="38"/>
        <v>0</v>
      </c>
      <c r="AF108">
        <f t="shared" si="51"/>
        <v>0</v>
      </c>
      <c r="AG108">
        <f t="shared" si="39"/>
        <v>0</v>
      </c>
      <c r="AH108">
        <f t="shared" si="52"/>
        <v>0</v>
      </c>
      <c r="AI108">
        <f t="shared" si="40"/>
        <v>0</v>
      </c>
      <c r="AJ108">
        <f t="shared" si="53"/>
        <v>0</v>
      </c>
      <c r="AL108" s="19">
        <f t="shared" si="41"/>
        <v>0</v>
      </c>
      <c r="AM108" s="15">
        <f t="shared" si="42"/>
        <v>0</v>
      </c>
      <c r="AN108" s="15">
        <f t="shared" si="43"/>
        <v>1</v>
      </c>
      <c r="AO108">
        <f t="shared" si="57"/>
        <v>0</v>
      </c>
      <c r="AP108" s="15">
        <f t="shared" si="44"/>
        <v>0</v>
      </c>
      <c r="AQ108">
        <f t="shared" si="54"/>
        <v>0</v>
      </c>
      <c r="AR108" s="15">
        <f t="shared" si="45"/>
        <v>0</v>
      </c>
      <c r="AS108">
        <f t="shared" si="55"/>
        <v>0</v>
      </c>
      <c r="AT108" s="15">
        <f t="shared" si="46"/>
        <v>0</v>
      </c>
      <c r="AU108">
        <f t="shared" si="56"/>
        <v>0</v>
      </c>
      <c r="AV108" s="15">
        <f t="shared" si="47"/>
        <v>0</v>
      </c>
      <c r="AW108">
        <f t="shared" si="58"/>
        <v>0</v>
      </c>
    </row>
    <row r="109" spans="1:49" ht="15" customHeight="1">
      <c r="A109" s="95" t="s">
        <v>22</v>
      </c>
      <c r="B109" s="96">
        <v>2</v>
      </c>
      <c r="C109" s="97">
        <v>2004</v>
      </c>
      <c r="D109" s="95" t="s">
        <v>17</v>
      </c>
      <c r="E109" s="98">
        <v>2</v>
      </c>
      <c r="F109" s="98">
        <v>49</v>
      </c>
      <c r="G109" s="98">
        <v>67</v>
      </c>
      <c r="H109" s="98">
        <v>26</v>
      </c>
      <c r="I109" s="98">
        <v>41</v>
      </c>
      <c r="J109" s="99">
        <v>38.805970149253703</v>
      </c>
      <c r="K109" s="99">
        <v>43.703703703703702</v>
      </c>
      <c r="L109" s="99">
        <v>50</v>
      </c>
      <c r="M109" s="98">
        <v>318</v>
      </c>
      <c r="N109" s="98">
        <v>386</v>
      </c>
      <c r="O109" s="100">
        <v>140</v>
      </c>
      <c r="P109" s="98">
        <v>251</v>
      </c>
      <c r="Q109" s="99">
        <v>271.47252747252702</v>
      </c>
      <c r="R109" s="100">
        <v>140</v>
      </c>
      <c r="S109" s="101">
        <v>42277</v>
      </c>
      <c r="T109">
        <f t="shared" si="31"/>
        <v>0</v>
      </c>
      <c r="U109">
        <f t="shared" si="32"/>
        <v>0</v>
      </c>
      <c r="V109">
        <f t="shared" si="33"/>
        <v>0</v>
      </c>
      <c r="W109">
        <f t="shared" si="48"/>
        <v>0</v>
      </c>
      <c r="Y109" s="19">
        <f t="shared" si="34"/>
        <v>0</v>
      </c>
      <c r="Z109" s="19">
        <f t="shared" si="35"/>
        <v>0</v>
      </c>
      <c r="AA109" s="19">
        <f t="shared" si="36"/>
        <v>0</v>
      </c>
      <c r="AB109" s="19">
        <f t="shared" si="49"/>
        <v>0</v>
      </c>
      <c r="AC109">
        <f t="shared" si="37"/>
        <v>1</v>
      </c>
      <c r="AD109">
        <f t="shared" si="50"/>
        <v>0</v>
      </c>
      <c r="AE109">
        <f t="shared" si="38"/>
        <v>0</v>
      </c>
      <c r="AF109">
        <f t="shared" si="51"/>
        <v>0</v>
      </c>
      <c r="AG109">
        <f t="shared" si="39"/>
        <v>0</v>
      </c>
      <c r="AH109">
        <f t="shared" si="52"/>
        <v>0</v>
      </c>
      <c r="AI109">
        <f t="shared" si="40"/>
        <v>0</v>
      </c>
      <c r="AJ109">
        <f t="shared" si="53"/>
        <v>0</v>
      </c>
      <c r="AL109" s="19">
        <f t="shared" si="41"/>
        <v>0</v>
      </c>
      <c r="AM109" s="15">
        <f t="shared" si="42"/>
        <v>0</v>
      </c>
      <c r="AN109" s="15">
        <f t="shared" si="43"/>
        <v>0</v>
      </c>
      <c r="AO109">
        <f t="shared" si="57"/>
        <v>0</v>
      </c>
      <c r="AP109" s="15">
        <f t="shared" si="44"/>
        <v>1</v>
      </c>
      <c r="AQ109">
        <f t="shared" si="54"/>
        <v>0</v>
      </c>
      <c r="AR109" s="15">
        <f t="shared" si="45"/>
        <v>0</v>
      </c>
      <c r="AS109">
        <f t="shared" si="55"/>
        <v>0</v>
      </c>
      <c r="AT109" s="15">
        <f t="shared" si="46"/>
        <v>0</v>
      </c>
      <c r="AU109">
        <f t="shared" si="56"/>
        <v>0</v>
      </c>
      <c r="AV109" s="15">
        <f t="shared" si="47"/>
        <v>0</v>
      </c>
      <c r="AW109">
        <f t="shared" si="58"/>
        <v>0</v>
      </c>
    </row>
    <row r="110" spans="1:49" ht="15" customHeight="1">
      <c r="A110" s="95" t="s">
        <v>22</v>
      </c>
      <c r="B110" s="96">
        <v>2</v>
      </c>
      <c r="C110" s="97">
        <v>2004</v>
      </c>
      <c r="D110" s="95" t="s">
        <v>21</v>
      </c>
      <c r="E110" s="98">
        <v>4</v>
      </c>
      <c r="F110" s="98">
        <v>40</v>
      </c>
      <c r="G110" s="98">
        <v>55</v>
      </c>
      <c r="H110" s="98">
        <v>26</v>
      </c>
      <c r="I110" s="98">
        <v>29</v>
      </c>
      <c r="J110" s="99">
        <v>47.272727272727302</v>
      </c>
      <c r="K110" s="99">
        <v>43.968871595330697</v>
      </c>
      <c r="L110" s="99">
        <v>50</v>
      </c>
      <c r="M110" s="98">
        <v>278</v>
      </c>
      <c r="N110" s="98">
        <v>480</v>
      </c>
      <c r="O110" s="100">
        <v>140</v>
      </c>
      <c r="P110" s="98">
        <v>223</v>
      </c>
      <c r="Q110" s="99">
        <v>234.34782608695701</v>
      </c>
      <c r="R110" s="100">
        <v>140</v>
      </c>
      <c r="S110" s="101">
        <v>42277</v>
      </c>
      <c r="T110">
        <f t="shared" si="31"/>
        <v>0</v>
      </c>
      <c r="U110">
        <f t="shared" si="32"/>
        <v>0</v>
      </c>
      <c r="V110">
        <f t="shared" si="33"/>
        <v>0</v>
      </c>
      <c r="W110">
        <f t="shared" si="48"/>
        <v>0</v>
      </c>
      <c r="Y110" s="19">
        <f t="shared" si="34"/>
        <v>0</v>
      </c>
      <c r="Z110" s="19">
        <f t="shared" si="35"/>
        <v>0</v>
      </c>
      <c r="AA110" s="19">
        <f t="shared" si="36"/>
        <v>0</v>
      </c>
      <c r="AB110" s="19">
        <f t="shared" si="49"/>
        <v>0</v>
      </c>
      <c r="AC110">
        <f t="shared" si="37"/>
        <v>0</v>
      </c>
      <c r="AD110">
        <f t="shared" si="50"/>
        <v>0</v>
      </c>
      <c r="AE110">
        <f t="shared" si="38"/>
        <v>0</v>
      </c>
      <c r="AF110">
        <f t="shared" si="51"/>
        <v>0</v>
      </c>
      <c r="AG110">
        <f t="shared" si="39"/>
        <v>1</v>
      </c>
      <c r="AH110">
        <f t="shared" si="52"/>
        <v>0</v>
      </c>
      <c r="AI110">
        <f t="shared" si="40"/>
        <v>0</v>
      </c>
      <c r="AJ110">
        <f t="shared" si="53"/>
        <v>0</v>
      </c>
      <c r="AL110" s="19">
        <f t="shared" si="41"/>
        <v>0</v>
      </c>
      <c r="AM110" s="15">
        <f t="shared" si="42"/>
        <v>0</v>
      </c>
      <c r="AN110" s="15">
        <f t="shared" si="43"/>
        <v>0</v>
      </c>
      <c r="AO110">
        <f t="shared" si="57"/>
        <v>0</v>
      </c>
      <c r="AP110" s="15">
        <f t="shared" si="44"/>
        <v>0</v>
      </c>
      <c r="AQ110">
        <f t="shared" si="54"/>
        <v>0</v>
      </c>
      <c r="AR110" s="15">
        <f t="shared" si="45"/>
        <v>0</v>
      </c>
      <c r="AS110">
        <f t="shared" si="55"/>
        <v>0</v>
      </c>
      <c r="AT110" s="15">
        <f t="shared" si="46"/>
        <v>1</v>
      </c>
      <c r="AU110">
        <f t="shared" si="56"/>
        <v>0</v>
      </c>
      <c r="AV110" s="15">
        <f t="shared" si="47"/>
        <v>0</v>
      </c>
      <c r="AW110">
        <f t="shared" si="58"/>
        <v>0</v>
      </c>
    </row>
    <row r="111" spans="1:49" ht="15" customHeight="1">
      <c r="A111" s="95" t="s">
        <v>22</v>
      </c>
      <c r="B111" s="96">
        <v>2</v>
      </c>
      <c r="C111" s="97">
        <v>2001</v>
      </c>
      <c r="D111" s="95" t="s">
        <v>19</v>
      </c>
      <c r="E111" s="98">
        <v>1</v>
      </c>
      <c r="F111" s="98">
        <v>28</v>
      </c>
      <c r="G111" s="98">
        <v>1</v>
      </c>
      <c r="H111" s="98">
        <v>0</v>
      </c>
      <c r="I111" s="98">
        <v>1</v>
      </c>
      <c r="J111" s="99">
        <v>0</v>
      </c>
      <c r="K111" s="99">
        <v>0</v>
      </c>
      <c r="L111" s="99">
        <v>50</v>
      </c>
      <c r="M111" s="98">
        <v>28</v>
      </c>
      <c r="N111" s="98">
        <v>28</v>
      </c>
      <c r="O111" s="100">
        <v>140</v>
      </c>
      <c r="P111" s="98">
        <v>27</v>
      </c>
      <c r="Q111" s="99">
        <v>13.6530612244898</v>
      </c>
      <c r="R111" s="100">
        <v>140</v>
      </c>
      <c r="S111" s="101">
        <v>42277</v>
      </c>
      <c r="T111">
        <f t="shared" si="31"/>
        <v>0</v>
      </c>
      <c r="U111">
        <f t="shared" si="32"/>
        <v>0</v>
      </c>
      <c r="V111">
        <f t="shared" si="33"/>
        <v>0</v>
      </c>
      <c r="W111">
        <f t="shared" si="48"/>
        <v>0</v>
      </c>
      <c r="Y111" s="19">
        <f t="shared" si="34"/>
        <v>0</v>
      </c>
      <c r="Z111" s="19">
        <f t="shared" si="35"/>
        <v>0</v>
      </c>
      <c r="AA111" s="19">
        <f t="shared" si="36"/>
        <v>1</v>
      </c>
      <c r="AB111" s="19">
        <f t="shared" si="49"/>
        <v>0</v>
      </c>
      <c r="AC111">
        <f t="shared" si="37"/>
        <v>0</v>
      </c>
      <c r="AD111">
        <f t="shared" si="50"/>
        <v>0</v>
      </c>
      <c r="AE111">
        <f t="shared" si="38"/>
        <v>0</v>
      </c>
      <c r="AF111">
        <f t="shared" si="51"/>
        <v>0</v>
      </c>
      <c r="AG111">
        <f t="shared" si="39"/>
        <v>0</v>
      </c>
      <c r="AH111">
        <f t="shared" si="52"/>
        <v>0</v>
      </c>
      <c r="AI111">
        <f t="shared" si="40"/>
        <v>0</v>
      </c>
      <c r="AJ111">
        <f t="shared" si="53"/>
        <v>0</v>
      </c>
      <c r="AL111" s="19">
        <f t="shared" si="41"/>
        <v>0</v>
      </c>
      <c r="AM111" s="15">
        <f t="shared" si="42"/>
        <v>0</v>
      </c>
      <c r="AN111" s="15">
        <f t="shared" si="43"/>
        <v>1</v>
      </c>
      <c r="AO111">
        <f t="shared" si="57"/>
        <v>0</v>
      </c>
      <c r="AP111" s="15">
        <f t="shared" si="44"/>
        <v>0</v>
      </c>
      <c r="AQ111">
        <f t="shared" si="54"/>
        <v>0</v>
      </c>
      <c r="AR111" s="15">
        <f t="shared" si="45"/>
        <v>0</v>
      </c>
      <c r="AS111">
        <f t="shared" si="55"/>
        <v>0</v>
      </c>
      <c r="AT111" s="15">
        <f t="shared" si="46"/>
        <v>0</v>
      </c>
      <c r="AU111">
        <f t="shared" si="56"/>
        <v>0</v>
      </c>
      <c r="AV111" s="15">
        <f t="shared" si="47"/>
        <v>0</v>
      </c>
      <c r="AW111">
        <f t="shared" si="58"/>
        <v>0</v>
      </c>
    </row>
    <row r="112" spans="1:49" ht="15" customHeight="1">
      <c r="A112" s="95" t="s">
        <v>22</v>
      </c>
      <c r="B112" s="96">
        <v>2</v>
      </c>
      <c r="C112" s="97">
        <v>2009</v>
      </c>
      <c r="D112" s="95" t="s">
        <v>20</v>
      </c>
      <c r="E112" s="98">
        <v>3</v>
      </c>
      <c r="F112" s="98">
        <v>45</v>
      </c>
      <c r="G112" s="98">
        <v>77</v>
      </c>
      <c r="H112" s="98">
        <v>32</v>
      </c>
      <c r="I112" s="98">
        <v>45</v>
      </c>
      <c r="J112" s="99">
        <v>41.558441558441601</v>
      </c>
      <c r="K112" s="99">
        <v>43.693693693693703</v>
      </c>
      <c r="L112" s="99">
        <v>50</v>
      </c>
      <c r="M112" s="98">
        <v>268</v>
      </c>
      <c r="N112" s="98">
        <v>413</v>
      </c>
      <c r="O112" s="100">
        <v>140</v>
      </c>
      <c r="P112" s="98">
        <v>191</v>
      </c>
      <c r="Q112" s="99">
        <v>212.93406593406601</v>
      </c>
      <c r="R112" s="100">
        <v>140</v>
      </c>
      <c r="S112" s="101">
        <v>42277</v>
      </c>
      <c r="T112">
        <f t="shared" si="31"/>
        <v>0</v>
      </c>
      <c r="U112">
        <f t="shared" si="32"/>
        <v>0</v>
      </c>
      <c r="V112">
        <f t="shared" si="33"/>
        <v>0</v>
      </c>
      <c r="W112">
        <f t="shared" si="48"/>
        <v>0</v>
      </c>
      <c r="Y112" s="19">
        <f t="shared" si="34"/>
        <v>0</v>
      </c>
      <c r="Z112" s="19">
        <f t="shared" si="35"/>
        <v>0</v>
      </c>
      <c r="AA112" s="19">
        <f t="shared" si="36"/>
        <v>0</v>
      </c>
      <c r="AB112" s="19">
        <f t="shared" si="49"/>
        <v>0</v>
      </c>
      <c r="AC112">
        <f t="shared" si="37"/>
        <v>0</v>
      </c>
      <c r="AD112">
        <f t="shared" si="50"/>
        <v>0</v>
      </c>
      <c r="AE112">
        <f t="shared" si="38"/>
        <v>1</v>
      </c>
      <c r="AF112">
        <f t="shared" si="51"/>
        <v>0</v>
      </c>
      <c r="AG112">
        <f t="shared" si="39"/>
        <v>0</v>
      </c>
      <c r="AH112">
        <f t="shared" si="52"/>
        <v>0</v>
      </c>
      <c r="AI112">
        <f t="shared" si="40"/>
        <v>0</v>
      </c>
      <c r="AJ112">
        <f t="shared" si="53"/>
        <v>0</v>
      </c>
      <c r="AL112" s="19">
        <f t="shared" si="41"/>
        <v>0</v>
      </c>
      <c r="AM112" s="15">
        <f t="shared" si="42"/>
        <v>0</v>
      </c>
      <c r="AN112" s="15">
        <f t="shared" si="43"/>
        <v>0</v>
      </c>
      <c r="AO112">
        <f t="shared" si="57"/>
        <v>0</v>
      </c>
      <c r="AP112" s="15">
        <f t="shared" si="44"/>
        <v>0</v>
      </c>
      <c r="AQ112">
        <f t="shared" si="54"/>
        <v>0</v>
      </c>
      <c r="AR112" s="15">
        <f t="shared" si="45"/>
        <v>1</v>
      </c>
      <c r="AS112">
        <f t="shared" si="55"/>
        <v>0</v>
      </c>
      <c r="AT112" s="15">
        <f t="shared" si="46"/>
        <v>0</v>
      </c>
      <c r="AU112">
        <f t="shared" si="56"/>
        <v>0</v>
      </c>
      <c r="AV112" s="15">
        <f t="shared" si="47"/>
        <v>0</v>
      </c>
      <c r="AW112">
        <f t="shared" si="58"/>
        <v>0</v>
      </c>
    </row>
    <row r="113" spans="1:49" ht="15" customHeight="1">
      <c r="A113" s="95" t="s">
        <v>22</v>
      </c>
      <c r="B113" s="96">
        <v>2</v>
      </c>
      <c r="C113" s="97">
        <v>2009</v>
      </c>
      <c r="D113" s="95" t="s">
        <v>17</v>
      </c>
      <c r="E113" s="98">
        <v>2</v>
      </c>
      <c r="F113" s="98">
        <v>70</v>
      </c>
      <c r="G113" s="98">
        <v>87</v>
      </c>
      <c r="H113" s="98">
        <v>43</v>
      </c>
      <c r="I113" s="98">
        <v>44</v>
      </c>
      <c r="J113" s="99">
        <v>49.425287356321803</v>
      </c>
      <c r="K113" s="99">
        <v>44.827586206896598</v>
      </c>
      <c r="L113" s="99">
        <v>50</v>
      </c>
      <c r="M113" s="98">
        <v>310</v>
      </c>
      <c r="N113" s="98">
        <v>368</v>
      </c>
      <c r="O113" s="100">
        <v>140</v>
      </c>
      <c r="P113" s="98">
        <v>223</v>
      </c>
      <c r="Q113" s="99">
        <v>243.91111111111101</v>
      </c>
      <c r="R113" s="100">
        <v>140</v>
      </c>
      <c r="S113" s="101">
        <v>42277</v>
      </c>
      <c r="T113">
        <f t="shared" si="31"/>
        <v>0</v>
      </c>
      <c r="U113">
        <f t="shared" si="32"/>
        <v>0</v>
      </c>
      <c r="V113">
        <f t="shared" si="33"/>
        <v>0</v>
      </c>
      <c r="W113">
        <f t="shared" si="48"/>
        <v>0</v>
      </c>
      <c r="Y113" s="19">
        <f t="shared" si="34"/>
        <v>0</v>
      </c>
      <c r="Z113" s="19">
        <f t="shared" si="35"/>
        <v>0</v>
      </c>
      <c r="AA113" s="19">
        <f t="shared" si="36"/>
        <v>0</v>
      </c>
      <c r="AB113" s="19">
        <f t="shared" si="49"/>
        <v>0</v>
      </c>
      <c r="AC113">
        <f t="shared" si="37"/>
        <v>1</v>
      </c>
      <c r="AD113">
        <f t="shared" si="50"/>
        <v>0</v>
      </c>
      <c r="AE113">
        <f t="shared" si="38"/>
        <v>0</v>
      </c>
      <c r="AF113">
        <f t="shared" si="51"/>
        <v>0</v>
      </c>
      <c r="AG113">
        <f t="shared" si="39"/>
        <v>0</v>
      </c>
      <c r="AH113">
        <f t="shared" si="52"/>
        <v>0</v>
      </c>
      <c r="AI113">
        <f t="shared" si="40"/>
        <v>0</v>
      </c>
      <c r="AJ113">
        <f t="shared" si="53"/>
        <v>0</v>
      </c>
      <c r="AL113" s="19">
        <f t="shared" si="41"/>
        <v>0</v>
      </c>
      <c r="AM113" s="15">
        <f t="shared" si="42"/>
        <v>0</v>
      </c>
      <c r="AN113" s="15">
        <f t="shared" si="43"/>
        <v>0</v>
      </c>
      <c r="AO113">
        <f t="shared" si="57"/>
        <v>0</v>
      </c>
      <c r="AP113" s="15">
        <f t="shared" si="44"/>
        <v>1</v>
      </c>
      <c r="AQ113">
        <f t="shared" si="54"/>
        <v>0</v>
      </c>
      <c r="AR113" s="15">
        <f t="shared" si="45"/>
        <v>0</v>
      </c>
      <c r="AS113">
        <f t="shared" si="55"/>
        <v>0</v>
      </c>
      <c r="AT113" s="15">
        <f t="shared" si="46"/>
        <v>0</v>
      </c>
      <c r="AU113">
        <f t="shared" si="56"/>
        <v>0</v>
      </c>
      <c r="AV113" s="15">
        <f t="shared" si="47"/>
        <v>0</v>
      </c>
      <c r="AW113">
        <f t="shared" si="58"/>
        <v>0</v>
      </c>
    </row>
    <row r="114" spans="1:49" ht="15" customHeight="1">
      <c r="A114" s="95" t="s">
        <v>22</v>
      </c>
      <c r="B114" s="96">
        <v>2</v>
      </c>
      <c r="C114" s="97">
        <v>2009</v>
      </c>
      <c r="D114" s="95" t="s">
        <v>19</v>
      </c>
      <c r="E114" s="98">
        <v>1</v>
      </c>
      <c r="F114" s="98">
        <v>35</v>
      </c>
      <c r="G114" s="98">
        <v>58</v>
      </c>
      <c r="H114" s="98">
        <v>22</v>
      </c>
      <c r="I114" s="98">
        <v>36</v>
      </c>
      <c r="J114" s="99">
        <v>37.931034482758598</v>
      </c>
      <c r="K114" s="99">
        <v>37.931034482758598</v>
      </c>
      <c r="L114" s="99">
        <v>50</v>
      </c>
      <c r="M114" s="98">
        <v>298</v>
      </c>
      <c r="N114" s="98">
        <v>298</v>
      </c>
      <c r="O114" s="100">
        <v>140</v>
      </c>
      <c r="P114" s="98">
        <v>240</v>
      </c>
      <c r="Q114" s="99">
        <v>249.923913043478</v>
      </c>
      <c r="R114" s="100">
        <v>140</v>
      </c>
      <c r="S114" s="101">
        <v>42277</v>
      </c>
      <c r="T114">
        <f t="shared" si="31"/>
        <v>0</v>
      </c>
      <c r="U114">
        <f t="shared" si="32"/>
        <v>0</v>
      </c>
      <c r="V114">
        <f t="shared" si="33"/>
        <v>0</v>
      </c>
      <c r="W114">
        <f t="shared" si="48"/>
        <v>0</v>
      </c>
      <c r="Y114" s="19">
        <f t="shared" si="34"/>
        <v>0</v>
      </c>
      <c r="Z114" s="19">
        <f t="shared" si="35"/>
        <v>0</v>
      </c>
      <c r="AA114" s="19">
        <f t="shared" si="36"/>
        <v>1</v>
      </c>
      <c r="AB114" s="19">
        <f t="shared" si="49"/>
        <v>0</v>
      </c>
      <c r="AC114">
        <f t="shared" si="37"/>
        <v>0</v>
      </c>
      <c r="AD114">
        <f t="shared" si="50"/>
        <v>0</v>
      </c>
      <c r="AE114">
        <f t="shared" si="38"/>
        <v>0</v>
      </c>
      <c r="AF114">
        <f t="shared" si="51"/>
        <v>0</v>
      </c>
      <c r="AG114">
        <f t="shared" si="39"/>
        <v>0</v>
      </c>
      <c r="AH114">
        <f t="shared" si="52"/>
        <v>0</v>
      </c>
      <c r="AI114">
        <f t="shared" si="40"/>
        <v>0</v>
      </c>
      <c r="AJ114">
        <f t="shared" si="53"/>
        <v>0</v>
      </c>
      <c r="AL114" s="19">
        <f t="shared" si="41"/>
        <v>0</v>
      </c>
      <c r="AM114" s="15">
        <f t="shared" si="42"/>
        <v>0</v>
      </c>
      <c r="AN114" s="15">
        <f t="shared" si="43"/>
        <v>1</v>
      </c>
      <c r="AO114">
        <f t="shared" si="57"/>
        <v>0</v>
      </c>
      <c r="AP114" s="15">
        <f t="shared" si="44"/>
        <v>0</v>
      </c>
      <c r="AQ114">
        <f t="shared" si="54"/>
        <v>0</v>
      </c>
      <c r="AR114" s="15">
        <f t="shared" si="45"/>
        <v>0</v>
      </c>
      <c r="AS114">
        <f t="shared" si="55"/>
        <v>0</v>
      </c>
      <c r="AT114" s="15">
        <f t="shared" si="46"/>
        <v>0</v>
      </c>
      <c r="AU114">
        <f t="shared" si="56"/>
        <v>0</v>
      </c>
      <c r="AV114" s="15">
        <f t="shared" si="47"/>
        <v>0</v>
      </c>
      <c r="AW114">
        <f t="shared" si="58"/>
        <v>0</v>
      </c>
    </row>
    <row r="115" spans="1:49" ht="15" customHeight="1">
      <c r="A115" s="95" t="s">
        <v>22</v>
      </c>
      <c r="B115" s="96">
        <v>2</v>
      </c>
      <c r="C115" s="97">
        <v>2008</v>
      </c>
      <c r="D115" s="95" t="s">
        <v>18</v>
      </c>
      <c r="E115" s="98">
        <v>5</v>
      </c>
      <c r="F115" s="98">
        <v>303</v>
      </c>
      <c r="G115" s="98">
        <v>343</v>
      </c>
      <c r="H115" s="98">
        <v>132</v>
      </c>
      <c r="I115" s="98">
        <v>211</v>
      </c>
      <c r="J115" s="94"/>
      <c r="K115" s="99">
        <v>38.483965014577301</v>
      </c>
      <c r="L115" s="99">
        <v>50</v>
      </c>
      <c r="M115" s="94"/>
      <c r="N115" s="98">
        <v>606</v>
      </c>
      <c r="O115" s="100">
        <v>140</v>
      </c>
      <c r="P115" s="94"/>
      <c r="Q115" s="99">
        <v>289.76752866698502</v>
      </c>
      <c r="R115" s="100">
        <v>140</v>
      </c>
      <c r="S115" s="101">
        <v>42277</v>
      </c>
      <c r="T115">
        <f t="shared" si="31"/>
        <v>0</v>
      </c>
      <c r="U115">
        <f t="shared" si="32"/>
        <v>0</v>
      </c>
      <c r="V115">
        <f t="shared" si="33"/>
        <v>1</v>
      </c>
      <c r="W115">
        <f t="shared" si="48"/>
        <v>0</v>
      </c>
      <c r="Y115" s="19">
        <f t="shared" si="34"/>
        <v>0</v>
      </c>
      <c r="Z115" s="19">
        <f t="shared" si="35"/>
        <v>0</v>
      </c>
      <c r="AA115" s="19">
        <f t="shared" si="36"/>
        <v>0</v>
      </c>
      <c r="AB115" s="19">
        <f t="shared" si="49"/>
        <v>0</v>
      </c>
      <c r="AC115">
        <f t="shared" si="37"/>
        <v>0</v>
      </c>
      <c r="AD115">
        <f t="shared" si="50"/>
        <v>0</v>
      </c>
      <c r="AE115">
        <f t="shared" si="38"/>
        <v>0</v>
      </c>
      <c r="AF115">
        <f t="shared" si="51"/>
        <v>0</v>
      </c>
      <c r="AG115">
        <f t="shared" si="39"/>
        <v>0</v>
      </c>
      <c r="AH115">
        <f t="shared" si="52"/>
        <v>0</v>
      </c>
      <c r="AI115">
        <f t="shared" si="40"/>
        <v>1</v>
      </c>
      <c r="AJ115">
        <f t="shared" si="53"/>
        <v>0</v>
      </c>
      <c r="AL115" s="19">
        <f t="shared" si="41"/>
        <v>0</v>
      </c>
      <c r="AM115" s="15">
        <f t="shared" si="42"/>
        <v>0</v>
      </c>
      <c r="AN115" s="15">
        <f t="shared" si="43"/>
        <v>0</v>
      </c>
      <c r="AO115">
        <f t="shared" si="57"/>
        <v>0</v>
      </c>
      <c r="AP115" s="15">
        <f t="shared" si="44"/>
        <v>0</v>
      </c>
      <c r="AQ115">
        <f t="shared" si="54"/>
        <v>0</v>
      </c>
      <c r="AR115" s="15">
        <f t="shared" si="45"/>
        <v>0</v>
      </c>
      <c r="AS115">
        <f t="shared" si="55"/>
        <v>0</v>
      </c>
      <c r="AT115" s="15">
        <f t="shared" si="46"/>
        <v>0</v>
      </c>
      <c r="AU115">
        <f t="shared" si="56"/>
        <v>0</v>
      </c>
      <c r="AV115" s="15">
        <f t="shared" si="47"/>
        <v>1</v>
      </c>
      <c r="AW115">
        <f t="shared" si="58"/>
        <v>0</v>
      </c>
    </row>
    <row r="116" spans="1:49" ht="15" customHeight="1">
      <c r="A116" s="95" t="s">
        <v>22</v>
      </c>
      <c r="B116" s="96">
        <v>2</v>
      </c>
      <c r="C116" s="97">
        <v>2004</v>
      </c>
      <c r="D116" s="95" t="s">
        <v>20</v>
      </c>
      <c r="E116" s="98">
        <v>3</v>
      </c>
      <c r="F116" s="98">
        <v>54</v>
      </c>
      <c r="G116" s="98">
        <v>67</v>
      </c>
      <c r="H116" s="98">
        <v>28</v>
      </c>
      <c r="I116" s="98">
        <v>39</v>
      </c>
      <c r="J116" s="99">
        <v>41.791044776119399</v>
      </c>
      <c r="K116" s="99">
        <v>43.069306930693102</v>
      </c>
      <c r="L116" s="99">
        <v>50</v>
      </c>
      <c r="M116" s="98">
        <v>305</v>
      </c>
      <c r="N116" s="98">
        <v>440</v>
      </c>
      <c r="O116" s="100">
        <v>140</v>
      </c>
      <c r="P116" s="98">
        <v>238</v>
      </c>
      <c r="Q116" s="99">
        <v>249.39560439560401</v>
      </c>
      <c r="R116" s="100">
        <v>140</v>
      </c>
      <c r="S116" s="101">
        <v>42277</v>
      </c>
      <c r="T116">
        <f t="shared" si="31"/>
        <v>0</v>
      </c>
      <c r="U116">
        <f t="shared" si="32"/>
        <v>0</v>
      </c>
      <c r="V116">
        <f t="shared" si="33"/>
        <v>0</v>
      </c>
      <c r="W116">
        <f t="shared" si="48"/>
        <v>0</v>
      </c>
      <c r="Y116" s="19">
        <f t="shared" si="34"/>
        <v>0</v>
      </c>
      <c r="Z116" s="19">
        <f t="shared" si="35"/>
        <v>0</v>
      </c>
      <c r="AA116" s="19">
        <f t="shared" si="36"/>
        <v>0</v>
      </c>
      <c r="AB116" s="19">
        <f t="shared" si="49"/>
        <v>0</v>
      </c>
      <c r="AC116">
        <f t="shared" si="37"/>
        <v>0</v>
      </c>
      <c r="AD116">
        <f t="shared" si="50"/>
        <v>0</v>
      </c>
      <c r="AE116">
        <f t="shared" si="38"/>
        <v>1</v>
      </c>
      <c r="AF116">
        <f t="shared" si="51"/>
        <v>0</v>
      </c>
      <c r="AG116">
        <f t="shared" si="39"/>
        <v>0</v>
      </c>
      <c r="AH116">
        <f t="shared" si="52"/>
        <v>0</v>
      </c>
      <c r="AI116">
        <f t="shared" si="40"/>
        <v>0</v>
      </c>
      <c r="AJ116">
        <f t="shared" si="53"/>
        <v>0</v>
      </c>
      <c r="AL116" s="19">
        <f t="shared" si="41"/>
        <v>0</v>
      </c>
      <c r="AM116" s="15">
        <f t="shared" si="42"/>
        <v>0</v>
      </c>
      <c r="AN116" s="15">
        <f t="shared" si="43"/>
        <v>0</v>
      </c>
      <c r="AO116">
        <f t="shared" si="57"/>
        <v>0</v>
      </c>
      <c r="AP116" s="15">
        <f t="shared" si="44"/>
        <v>0</v>
      </c>
      <c r="AQ116">
        <f t="shared" si="54"/>
        <v>0</v>
      </c>
      <c r="AR116" s="15">
        <f t="shared" si="45"/>
        <v>1</v>
      </c>
      <c r="AS116">
        <f t="shared" si="55"/>
        <v>0</v>
      </c>
      <c r="AT116" s="15">
        <f t="shared" si="46"/>
        <v>0</v>
      </c>
      <c r="AU116">
        <f t="shared" si="56"/>
        <v>0</v>
      </c>
      <c r="AV116" s="15">
        <f t="shared" si="47"/>
        <v>0</v>
      </c>
      <c r="AW116">
        <f t="shared" si="58"/>
        <v>0</v>
      </c>
    </row>
    <row r="117" spans="1:49" ht="15" customHeight="1">
      <c r="A117" s="95" t="s">
        <v>22</v>
      </c>
      <c r="B117" s="96">
        <v>2</v>
      </c>
      <c r="C117" s="97">
        <v>2002</v>
      </c>
      <c r="D117" s="95" t="s">
        <v>18</v>
      </c>
      <c r="E117" s="98">
        <v>5</v>
      </c>
      <c r="F117" s="98">
        <v>238</v>
      </c>
      <c r="G117" s="98">
        <v>270</v>
      </c>
      <c r="H117" s="98">
        <v>114</v>
      </c>
      <c r="I117" s="98">
        <v>156</v>
      </c>
      <c r="J117" s="94"/>
      <c r="K117" s="99">
        <v>42.2222222222222</v>
      </c>
      <c r="L117" s="99">
        <v>50</v>
      </c>
      <c r="M117" s="94"/>
      <c r="N117" s="98">
        <v>460</v>
      </c>
      <c r="O117" s="100">
        <v>140</v>
      </c>
      <c r="P117" s="94"/>
      <c r="Q117" s="99">
        <v>227.49606757976301</v>
      </c>
      <c r="R117" s="100">
        <v>140</v>
      </c>
      <c r="S117" s="101">
        <v>42277</v>
      </c>
      <c r="T117">
        <f t="shared" si="31"/>
        <v>0</v>
      </c>
      <c r="U117">
        <f t="shared" si="32"/>
        <v>0</v>
      </c>
      <c r="V117">
        <f t="shared" si="33"/>
        <v>1</v>
      </c>
      <c r="W117">
        <f t="shared" si="48"/>
        <v>0</v>
      </c>
      <c r="Y117" s="19">
        <f t="shared" si="34"/>
        <v>0</v>
      </c>
      <c r="Z117" s="19">
        <f t="shared" si="35"/>
        <v>0</v>
      </c>
      <c r="AA117" s="19">
        <f t="shared" si="36"/>
        <v>0</v>
      </c>
      <c r="AB117" s="19">
        <f t="shared" si="49"/>
        <v>0</v>
      </c>
      <c r="AC117">
        <f t="shared" si="37"/>
        <v>0</v>
      </c>
      <c r="AD117">
        <f t="shared" si="50"/>
        <v>0</v>
      </c>
      <c r="AE117">
        <f t="shared" si="38"/>
        <v>0</v>
      </c>
      <c r="AF117">
        <f t="shared" si="51"/>
        <v>0</v>
      </c>
      <c r="AG117">
        <f t="shared" si="39"/>
        <v>0</v>
      </c>
      <c r="AH117">
        <f t="shared" si="52"/>
        <v>0</v>
      </c>
      <c r="AI117">
        <f t="shared" si="40"/>
        <v>1</v>
      </c>
      <c r="AJ117">
        <f t="shared" si="53"/>
        <v>0</v>
      </c>
      <c r="AL117" s="19">
        <f t="shared" si="41"/>
        <v>0</v>
      </c>
      <c r="AM117" s="15">
        <f t="shared" si="42"/>
        <v>0</v>
      </c>
      <c r="AN117" s="15">
        <f t="shared" si="43"/>
        <v>0</v>
      </c>
      <c r="AO117">
        <f t="shared" si="57"/>
        <v>0</v>
      </c>
      <c r="AP117" s="15">
        <f t="shared" si="44"/>
        <v>0</v>
      </c>
      <c r="AQ117">
        <f t="shared" si="54"/>
        <v>0</v>
      </c>
      <c r="AR117" s="15">
        <f t="shared" si="45"/>
        <v>0</v>
      </c>
      <c r="AS117">
        <f t="shared" si="55"/>
        <v>0</v>
      </c>
      <c r="AT117" s="15">
        <f t="shared" si="46"/>
        <v>0</v>
      </c>
      <c r="AU117">
        <f t="shared" si="56"/>
        <v>0</v>
      </c>
      <c r="AV117" s="15">
        <f t="shared" si="47"/>
        <v>1</v>
      </c>
      <c r="AW117">
        <f t="shared" si="58"/>
        <v>0</v>
      </c>
    </row>
    <row r="118" spans="1:49" ht="15" customHeight="1">
      <c r="A118" s="95" t="s">
        <v>81</v>
      </c>
      <c r="B118" s="96">
        <v>3</v>
      </c>
      <c r="C118" s="97">
        <v>2015</v>
      </c>
      <c r="D118" s="95" t="s">
        <v>21</v>
      </c>
      <c r="E118" s="98">
        <v>4</v>
      </c>
      <c r="F118" s="98">
        <v>10</v>
      </c>
      <c r="G118" s="98">
        <v>17</v>
      </c>
      <c r="H118" s="98">
        <v>7</v>
      </c>
      <c r="I118" s="98">
        <v>10</v>
      </c>
      <c r="J118" s="99">
        <v>41.176470588235297</v>
      </c>
      <c r="K118" s="99">
        <v>38.095238095238102</v>
      </c>
      <c r="L118" s="99">
        <v>50</v>
      </c>
      <c r="M118" s="98">
        <v>65</v>
      </c>
      <c r="N118" s="98">
        <v>90</v>
      </c>
      <c r="O118" s="100">
        <v>20</v>
      </c>
      <c r="P118" s="98">
        <v>48</v>
      </c>
      <c r="Q118" s="99">
        <v>53.347826086956502</v>
      </c>
      <c r="R118" s="100">
        <v>20</v>
      </c>
      <c r="S118" s="101">
        <v>42277</v>
      </c>
      <c r="T118">
        <f t="shared" si="31"/>
        <v>0</v>
      </c>
      <c r="U118">
        <f t="shared" si="32"/>
        <v>1</v>
      </c>
      <c r="V118">
        <f t="shared" si="33"/>
        <v>0</v>
      </c>
      <c r="W118">
        <f t="shared" si="48"/>
        <v>0</v>
      </c>
      <c r="Y118" s="19">
        <f t="shared" si="34"/>
        <v>0</v>
      </c>
      <c r="Z118" s="19">
        <f t="shared" si="35"/>
        <v>1</v>
      </c>
      <c r="AA118" s="19">
        <f t="shared" si="36"/>
        <v>0</v>
      </c>
      <c r="AB118" s="19">
        <f t="shared" si="49"/>
        <v>0</v>
      </c>
      <c r="AC118">
        <f t="shared" si="37"/>
        <v>0</v>
      </c>
      <c r="AD118">
        <f t="shared" si="50"/>
        <v>0</v>
      </c>
      <c r="AE118">
        <f t="shared" si="38"/>
        <v>0</v>
      </c>
      <c r="AF118">
        <f t="shared" si="51"/>
        <v>0</v>
      </c>
      <c r="AG118">
        <f t="shared" si="39"/>
        <v>1</v>
      </c>
      <c r="AH118">
        <f t="shared" si="52"/>
        <v>0</v>
      </c>
      <c r="AI118">
        <f t="shared" si="40"/>
        <v>0</v>
      </c>
      <c r="AJ118">
        <f t="shared" si="53"/>
        <v>0</v>
      </c>
      <c r="AL118" s="19">
        <f t="shared" si="41"/>
        <v>0</v>
      </c>
      <c r="AM118" s="15">
        <f t="shared" si="42"/>
        <v>0</v>
      </c>
      <c r="AN118" s="15">
        <f t="shared" si="43"/>
        <v>0</v>
      </c>
      <c r="AO118">
        <f t="shared" si="57"/>
        <v>0</v>
      </c>
      <c r="AP118" s="15">
        <f t="shared" si="44"/>
        <v>0</v>
      </c>
      <c r="AQ118">
        <f t="shared" si="54"/>
        <v>0</v>
      </c>
      <c r="AR118" s="15">
        <f t="shared" si="45"/>
        <v>0</v>
      </c>
      <c r="AS118">
        <f t="shared" si="55"/>
        <v>0</v>
      </c>
      <c r="AT118" s="15">
        <f t="shared" si="46"/>
        <v>1</v>
      </c>
      <c r="AU118">
        <f t="shared" si="56"/>
        <v>0</v>
      </c>
      <c r="AV118" s="15">
        <f t="shared" si="47"/>
        <v>0</v>
      </c>
      <c r="AW118">
        <f t="shared" si="58"/>
        <v>0</v>
      </c>
    </row>
    <row r="119" spans="1:49" ht="15" customHeight="1">
      <c r="A119" s="95" t="s">
        <v>81</v>
      </c>
      <c r="B119" s="96">
        <v>3</v>
      </c>
      <c r="C119" s="97">
        <v>2013</v>
      </c>
      <c r="D119" s="95" t="s">
        <v>20</v>
      </c>
      <c r="E119" s="98">
        <v>3</v>
      </c>
      <c r="F119" s="98">
        <v>10</v>
      </c>
      <c r="G119" s="98">
        <v>10</v>
      </c>
      <c r="H119" s="98">
        <v>3</v>
      </c>
      <c r="I119" s="98">
        <v>7</v>
      </c>
      <c r="J119" s="99">
        <v>30</v>
      </c>
      <c r="K119" s="99">
        <v>40</v>
      </c>
      <c r="L119" s="99">
        <v>50</v>
      </c>
      <c r="M119" s="98">
        <v>45</v>
      </c>
      <c r="N119" s="98">
        <v>55</v>
      </c>
      <c r="O119" s="100">
        <v>20</v>
      </c>
      <c r="P119" s="98">
        <v>35</v>
      </c>
      <c r="Q119" s="99">
        <v>34.384615384615401</v>
      </c>
      <c r="R119" s="100">
        <v>20</v>
      </c>
      <c r="S119" s="101">
        <v>42277</v>
      </c>
      <c r="T119">
        <f t="shared" si="31"/>
        <v>0</v>
      </c>
      <c r="U119">
        <f t="shared" si="32"/>
        <v>0</v>
      </c>
      <c r="V119">
        <f t="shared" si="33"/>
        <v>0</v>
      </c>
      <c r="W119">
        <f t="shared" si="48"/>
        <v>0</v>
      </c>
      <c r="Y119" s="19">
        <f t="shared" si="34"/>
        <v>0</v>
      </c>
      <c r="Z119" s="19">
        <f t="shared" si="35"/>
        <v>0</v>
      </c>
      <c r="AA119" s="19">
        <f t="shared" si="36"/>
        <v>0</v>
      </c>
      <c r="AB119" s="19">
        <f t="shared" si="49"/>
        <v>0</v>
      </c>
      <c r="AC119">
        <f t="shared" si="37"/>
        <v>0</v>
      </c>
      <c r="AD119">
        <f t="shared" si="50"/>
        <v>0</v>
      </c>
      <c r="AE119">
        <f t="shared" si="38"/>
        <v>1</v>
      </c>
      <c r="AF119">
        <f t="shared" si="51"/>
        <v>0</v>
      </c>
      <c r="AG119">
        <f t="shared" si="39"/>
        <v>0</v>
      </c>
      <c r="AH119">
        <f t="shared" si="52"/>
        <v>0</v>
      </c>
      <c r="AI119">
        <f t="shared" si="40"/>
        <v>0</v>
      </c>
      <c r="AJ119">
        <f t="shared" si="53"/>
        <v>0</v>
      </c>
      <c r="AL119" s="19">
        <f t="shared" si="41"/>
        <v>0</v>
      </c>
      <c r="AM119" s="15">
        <f t="shared" si="42"/>
        <v>0</v>
      </c>
      <c r="AN119" s="15">
        <f t="shared" si="43"/>
        <v>0</v>
      </c>
      <c r="AO119">
        <f t="shared" si="57"/>
        <v>0</v>
      </c>
      <c r="AP119" s="15">
        <f t="shared" si="44"/>
        <v>0</v>
      </c>
      <c r="AQ119">
        <f t="shared" si="54"/>
        <v>0</v>
      </c>
      <c r="AR119" s="15">
        <f t="shared" si="45"/>
        <v>1</v>
      </c>
      <c r="AS119">
        <f t="shared" si="55"/>
        <v>0</v>
      </c>
      <c r="AT119" s="15">
        <f t="shared" si="46"/>
        <v>0</v>
      </c>
      <c r="AU119">
        <f t="shared" si="56"/>
        <v>0</v>
      </c>
      <c r="AV119" s="15">
        <f t="shared" si="47"/>
        <v>0</v>
      </c>
      <c r="AW119">
        <f t="shared" si="58"/>
        <v>0</v>
      </c>
    </row>
    <row r="120" spans="1:49" ht="15" customHeight="1">
      <c r="A120" s="95" t="s">
        <v>81</v>
      </c>
      <c r="B120" s="96">
        <v>3</v>
      </c>
      <c r="C120" s="97">
        <v>2013</v>
      </c>
      <c r="D120" s="95" t="s">
        <v>21</v>
      </c>
      <c r="E120" s="98">
        <v>4</v>
      </c>
      <c r="F120" s="98">
        <v>8</v>
      </c>
      <c r="G120" s="98">
        <v>3</v>
      </c>
      <c r="H120" s="98">
        <v>2</v>
      </c>
      <c r="I120" s="98">
        <v>1</v>
      </c>
      <c r="J120" s="99">
        <v>66.6666666666667</v>
      </c>
      <c r="K120" s="99">
        <v>43.478260869565197</v>
      </c>
      <c r="L120" s="99">
        <v>50</v>
      </c>
      <c r="M120" s="98">
        <v>43</v>
      </c>
      <c r="N120" s="98">
        <v>63</v>
      </c>
      <c r="O120" s="100">
        <v>20</v>
      </c>
      <c r="P120" s="98">
        <v>40</v>
      </c>
      <c r="Q120" s="99">
        <v>36.119565217391298</v>
      </c>
      <c r="R120" s="100">
        <v>20</v>
      </c>
      <c r="S120" s="101">
        <v>42277</v>
      </c>
      <c r="T120">
        <f t="shared" si="31"/>
        <v>0</v>
      </c>
      <c r="U120">
        <f t="shared" si="32"/>
        <v>0</v>
      </c>
      <c r="V120">
        <f t="shared" si="33"/>
        <v>0</v>
      </c>
      <c r="W120">
        <f t="shared" si="48"/>
        <v>0</v>
      </c>
      <c r="Y120" s="19">
        <f t="shared" si="34"/>
        <v>0</v>
      </c>
      <c r="Z120" s="19">
        <f t="shared" si="35"/>
        <v>0</v>
      </c>
      <c r="AA120" s="19">
        <f t="shared" si="36"/>
        <v>0</v>
      </c>
      <c r="AB120" s="19">
        <f t="shared" si="49"/>
        <v>0</v>
      </c>
      <c r="AC120">
        <f t="shared" si="37"/>
        <v>0</v>
      </c>
      <c r="AD120">
        <f t="shared" si="50"/>
        <v>0</v>
      </c>
      <c r="AE120">
        <f t="shared" si="38"/>
        <v>0</v>
      </c>
      <c r="AF120">
        <f t="shared" si="51"/>
        <v>0</v>
      </c>
      <c r="AG120">
        <f t="shared" si="39"/>
        <v>1</v>
      </c>
      <c r="AH120">
        <f t="shared" si="52"/>
        <v>0</v>
      </c>
      <c r="AI120">
        <f t="shared" si="40"/>
        <v>0</v>
      </c>
      <c r="AJ120">
        <f t="shared" si="53"/>
        <v>0</v>
      </c>
      <c r="AL120" s="19">
        <f t="shared" si="41"/>
        <v>0</v>
      </c>
      <c r="AM120" s="15">
        <f t="shared" si="42"/>
        <v>0</v>
      </c>
      <c r="AN120" s="15">
        <f t="shared" si="43"/>
        <v>0</v>
      </c>
      <c r="AO120">
        <f t="shared" si="57"/>
        <v>0</v>
      </c>
      <c r="AP120" s="15">
        <f t="shared" si="44"/>
        <v>0</v>
      </c>
      <c r="AQ120">
        <f t="shared" si="54"/>
        <v>0</v>
      </c>
      <c r="AR120" s="15">
        <f t="shared" si="45"/>
        <v>0</v>
      </c>
      <c r="AS120">
        <f t="shared" si="55"/>
        <v>0</v>
      </c>
      <c r="AT120" s="15">
        <f t="shared" si="46"/>
        <v>1</v>
      </c>
      <c r="AU120">
        <f t="shared" si="56"/>
        <v>0</v>
      </c>
      <c r="AV120" s="15">
        <f t="shared" si="47"/>
        <v>0</v>
      </c>
      <c r="AW120">
        <f t="shared" si="58"/>
        <v>0</v>
      </c>
    </row>
    <row r="121" spans="1:49" ht="15" customHeight="1">
      <c r="A121" s="95" t="s">
        <v>81</v>
      </c>
      <c r="B121" s="96">
        <v>3</v>
      </c>
      <c r="C121" s="97">
        <v>2013</v>
      </c>
      <c r="D121" s="95" t="s">
        <v>18</v>
      </c>
      <c r="E121" s="98">
        <v>5</v>
      </c>
      <c r="F121" s="98">
        <v>36</v>
      </c>
      <c r="G121" s="98">
        <v>23</v>
      </c>
      <c r="H121" s="98">
        <v>10</v>
      </c>
      <c r="I121" s="98">
        <v>13</v>
      </c>
      <c r="J121" s="94"/>
      <c r="K121" s="99">
        <v>43.478260869565197</v>
      </c>
      <c r="L121" s="99">
        <v>50</v>
      </c>
      <c r="M121" s="94"/>
      <c r="N121" s="98">
        <v>63</v>
      </c>
      <c r="O121" s="100">
        <v>20</v>
      </c>
      <c r="P121" s="94"/>
      <c r="Q121" s="99">
        <v>32.572180416202201</v>
      </c>
      <c r="R121" s="100">
        <v>20</v>
      </c>
      <c r="S121" s="101">
        <v>42277</v>
      </c>
      <c r="T121">
        <f t="shared" si="31"/>
        <v>0</v>
      </c>
      <c r="U121">
        <f t="shared" si="32"/>
        <v>0</v>
      </c>
      <c r="V121">
        <f t="shared" si="33"/>
        <v>1</v>
      </c>
      <c r="W121">
        <f t="shared" si="48"/>
        <v>0</v>
      </c>
      <c r="Y121" s="19">
        <f t="shared" si="34"/>
        <v>0</v>
      </c>
      <c r="Z121" s="19">
        <f t="shared" si="35"/>
        <v>0</v>
      </c>
      <c r="AA121" s="19">
        <f t="shared" si="36"/>
        <v>0</v>
      </c>
      <c r="AB121" s="19">
        <f t="shared" si="49"/>
        <v>0</v>
      </c>
      <c r="AC121">
        <f t="shared" si="37"/>
        <v>0</v>
      </c>
      <c r="AD121">
        <f t="shared" si="50"/>
        <v>0</v>
      </c>
      <c r="AE121">
        <f t="shared" si="38"/>
        <v>0</v>
      </c>
      <c r="AF121">
        <f t="shared" si="51"/>
        <v>0</v>
      </c>
      <c r="AG121">
        <f t="shared" si="39"/>
        <v>0</v>
      </c>
      <c r="AH121">
        <f t="shared" si="52"/>
        <v>0</v>
      </c>
      <c r="AI121">
        <f t="shared" si="40"/>
        <v>1</v>
      </c>
      <c r="AJ121">
        <f t="shared" si="53"/>
        <v>0</v>
      </c>
      <c r="AL121" s="19">
        <f t="shared" si="41"/>
        <v>0</v>
      </c>
      <c r="AM121" s="15">
        <f t="shared" si="42"/>
        <v>0</v>
      </c>
      <c r="AN121" s="15">
        <f t="shared" si="43"/>
        <v>0</v>
      </c>
      <c r="AO121">
        <f t="shared" si="57"/>
        <v>0</v>
      </c>
      <c r="AP121" s="15">
        <f t="shared" si="44"/>
        <v>0</v>
      </c>
      <c r="AQ121">
        <f t="shared" si="54"/>
        <v>0</v>
      </c>
      <c r="AR121" s="15">
        <f t="shared" si="45"/>
        <v>0</v>
      </c>
      <c r="AS121">
        <f t="shared" si="55"/>
        <v>0</v>
      </c>
      <c r="AT121" s="15">
        <f t="shared" si="46"/>
        <v>0</v>
      </c>
      <c r="AU121">
        <f t="shared" si="56"/>
        <v>0</v>
      </c>
      <c r="AV121" s="15">
        <f t="shared" si="47"/>
        <v>1</v>
      </c>
      <c r="AW121">
        <f t="shared" si="58"/>
        <v>0</v>
      </c>
    </row>
    <row r="122" spans="1:49" ht="15" customHeight="1">
      <c r="A122" s="95" t="s">
        <v>81</v>
      </c>
      <c r="B122" s="96">
        <v>3</v>
      </c>
      <c r="C122" s="97">
        <v>2014</v>
      </c>
      <c r="D122" s="95" t="s">
        <v>19</v>
      </c>
      <c r="E122" s="98">
        <v>1</v>
      </c>
      <c r="F122" s="98">
        <v>6</v>
      </c>
      <c r="G122" s="98">
        <v>10</v>
      </c>
      <c r="H122" s="98">
        <v>6</v>
      </c>
      <c r="I122" s="98">
        <v>4</v>
      </c>
      <c r="J122" s="99">
        <v>60</v>
      </c>
      <c r="K122" s="99">
        <v>60</v>
      </c>
      <c r="L122" s="99">
        <v>50</v>
      </c>
      <c r="M122" s="98">
        <v>46</v>
      </c>
      <c r="N122" s="98">
        <v>46</v>
      </c>
      <c r="O122" s="100">
        <v>20</v>
      </c>
      <c r="P122" s="98">
        <v>36</v>
      </c>
      <c r="Q122" s="99">
        <v>38.097826086956502</v>
      </c>
      <c r="R122" s="100">
        <v>20</v>
      </c>
      <c r="S122" s="101">
        <v>42277</v>
      </c>
      <c r="T122">
        <f t="shared" si="31"/>
        <v>0</v>
      </c>
      <c r="U122">
        <f t="shared" si="32"/>
        <v>0</v>
      </c>
      <c r="V122">
        <f t="shared" si="33"/>
        <v>0</v>
      </c>
      <c r="W122">
        <f t="shared" si="48"/>
        <v>0</v>
      </c>
      <c r="Y122" s="19">
        <f t="shared" si="34"/>
        <v>0</v>
      </c>
      <c r="Z122" s="19">
        <f t="shared" si="35"/>
        <v>0</v>
      </c>
      <c r="AA122" s="19">
        <f t="shared" si="36"/>
        <v>1</v>
      </c>
      <c r="AB122" s="19">
        <f t="shared" si="49"/>
        <v>0</v>
      </c>
      <c r="AC122">
        <f t="shared" si="37"/>
        <v>0</v>
      </c>
      <c r="AD122">
        <f t="shared" si="50"/>
        <v>0</v>
      </c>
      <c r="AE122">
        <f t="shared" si="38"/>
        <v>0</v>
      </c>
      <c r="AF122">
        <f t="shared" si="51"/>
        <v>0</v>
      </c>
      <c r="AG122">
        <f t="shared" si="39"/>
        <v>0</v>
      </c>
      <c r="AH122">
        <f t="shared" si="52"/>
        <v>0</v>
      </c>
      <c r="AI122">
        <f t="shared" si="40"/>
        <v>0</v>
      </c>
      <c r="AJ122">
        <f t="shared" si="53"/>
        <v>0</v>
      </c>
      <c r="AL122" s="19">
        <f t="shared" si="41"/>
        <v>0</v>
      </c>
      <c r="AM122" s="15">
        <f t="shared" si="42"/>
        <v>1</v>
      </c>
      <c r="AN122" s="15">
        <f t="shared" si="43"/>
        <v>1</v>
      </c>
      <c r="AO122">
        <f t="shared" si="57"/>
        <v>0</v>
      </c>
      <c r="AP122" s="15">
        <f t="shared" si="44"/>
        <v>0</v>
      </c>
      <c r="AQ122">
        <f t="shared" si="54"/>
        <v>0</v>
      </c>
      <c r="AR122" s="15">
        <f t="shared" si="45"/>
        <v>0</v>
      </c>
      <c r="AS122">
        <f t="shared" si="55"/>
        <v>0</v>
      </c>
      <c r="AT122" s="15">
        <f t="shared" si="46"/>
        <v>0</v>
      </c>
      <c r="AU122">
        <f t="shared" si="56"/>
        <v>0</v>
      </c>
      <c r="AV122" s="15">
        <f t="shared" si="47"/>
        <v>0</v>
      </c>
      <c r="AW122">
        <f t="shared" si="58"/>
        <v>0</v>
      </c>
    </row>
    <row r="123" spans="1:49" ht="15" customHeight="1">
      <c r="A123" s="95" t="s">
        <v>81</v>
      </c>
      <c r="B123" s="96">
        <v>3</v>
      </c>
      <c r="C123" s="97">
        <v>2014</v>
      </c>
      <c r="D123" s="95" t="s">
        <v>17</v>
      </c>
      <c r="E123" s="98">
        <v>2</v>
      </c>
      <c r="F123" s="98">
        <v>14</v>
      </c>
      <c r="G123" s="98">
        <v>6</v>
      </c>
      <c r="H123" s="98">
        <v>4</v>
      </c>
      <c r="I123" s="98">
        <v>2</v>
      </c>
      <c r="J123" s="99">
        <v>66.6666666666667</v>
      </c>
      <c r="K123" s="99">
        <v>62.5</v>
      </c>
      <c r="L123" s="99">
        <v>50</v>
      </c>
      <c r="M123" s="98">
        <v>50</v>
      </c>
      <c r="N123" s="98">
        <v>60</v>
      </c>
      <c r="O123" s="100">
        <v>20</v>
      </c>
      <c r="P123" s="98">
        <v>44</v>
      </c>
      <c r="Q123" s="99">
        <v>43.3</v>
      </c>
      <c r="R123" s="100">
        <v>20</v>
      </c>
      <c r="S123" s="101">
        <v>42277</v>
      </c>
      <c r="T123">
        <f t="shared" si="31"/>
        <v>0</v>
      </c>
      <c r="U123">
        <f t="shared" si="32"/>
        <v>0</v>
      </c>
      <c r="V123">
        <f t="shared" si="33"/>
        <v>0</v>
      </c>
      <c r="W123">
        <f t="shared" si="48"/>
        <v>0</v>
      </c>
      <c r="Y123" s="19">
        <f t="shared" si="34"/>
        <v>0</v>
      </c>
      <c r="Z123" s="19">
        <f t="shared" si="35"/>
        <v>0</v>
      </c>
      <c r="AA123" s="19">
        <f t="shared" si="36"/>
        <v>0</v>
      </c>
      <c r="AB123" s="19">
        <f t="shared" si="49"/>
        <v>0</v>
      </c>
      <c r="AC123">
        <f t="shared" si="37"/>
        <v>1</v>
      </c>
      <c r="AD123">
        <f t="shared" si="50"/>
        <v>0</v>
      </c>
      <c r="AE123">
        <f t="shared" si="38"/>
        <v>0</v>
      </c>
      <c r="AF123">
        <f t="shared" si="51"/>
        <v>0</v>
      </c>
      <c r="AG123">
        <f t="shared" si="39"/>
        <v>0</v>
      </c>
      <c r="AH123">
        <f t="shared" si="52"/>
        <v>0</v>
      </c>
      <c r="AI123">
        <f t="shared" si="40"/>
        <v>0</v>
      </c>
      <c r="AJ123">
        <f t="shared" si="53"/>
        <v>0</v>
      </c>
      <c r="AL123" s="19">
        <f t="shared" si="41"/>
        <v>0</v>
      </c>
      <c r="AM123" s="15">
        <f t="shared" si="42"/>
        <v>1</v>
      </c>
      <c r="AN123" s="15">
        <f t="shared" si="43"/>
        <v>0</v>
      </c>
      <c r="AO123">
        <f t="shared" si="57"/>
        <v>0</v>
      </c>
      <c r="AP123" s="15">
        <f t="shared" si="44"/>
        <v>1</v>
      </c>
      <c r="AQ123">
        <f t="shared" si="54"/>
        <v>0</v>
      </c>
      <c r="AR123" s="15">
        <f t="shared" si="45"/>
        <v>0</v>
      </c>
      <c r="AS123">
        <f t="shared" si="55"/>
        <v>0</v>
      </c>
      <c r="AT123" s="15">
        <f t="shared" si="46"/>
        <v>0</v>
      </c>
      <c r="AU123">
        <f t="shared" si="56"/>
        <v>0</v>
      </c>
      <c r="AV123" s="15">
        <f t="shared" si="47"/>
        <v>0</v>
      </c>
      <c r="AW123">
        <f t="shared" si="58"/>
        <v>0</v>
      </c>
    </row>
    <row r="124" spans="1:49" ht="15" customHeight="1">
      <c r="A124" s="95" t="s">
        <v>81</v>
      </c>
      <c r="B124" s="96">
        <v>3</v>
      </c>
      <c r="C124" s="97">
        <v>2014</v>
      </c>
      <c r="D124" s="95" t="s">
        <v>20</v>
      </c>
      <c r="E124" s="98">
        <v>3</v>
      </c>
      <c r="F124" s="98">
        <v>18</v>
      </c>
      <c r="G124" s="98">
        <v>10</v>
      </c>
      <c r="H124" s="98">
        <v>3</v>
      </c>
      <c r="I124" s="98">
        <v>7</v>
      </c>
      <c r="J124" s="99">
        <v>30</v>
      </c>
      <c r="K124" s="99">
        <v>50</v>
      </c>
      <c r="L124" s="99">
        <v>50</v>
      </c>
      <c r="M124" s="98">
        <v>62</v>
      </c>
      <c r="N124" s="98">
        <v>78</v>
      </c>
      <c r="O124" s="100">
        <v>20</v>
      </c>
      <c r="P124" s="98">
        <v>52</v>
      </c>
      <c r="Q124" s="99">
        <v>47.6593406593407</v>
      </c>
      <c r="R124" s="100">
        <v>20</v>
      </c>
      <c r="S124" s="101">
        <v>42277</v>
      </c>
      <c r="T124">
        <f t="shared" si="31"/>
        <v>0</v>
      </c>
      <c r="U124">
        <f t="shared" si="32"/>
        <v>0</v>
      </c>
      <c r="V124">
        <f t="shared" si="33"/>
        <v>0</v>
      </c>
      <c r="W124">
        <f t="shared" si="48"/>
        <v>0</v>
      </c>
      <c r="Y124" s="19">
        <f t="shared" si="34"/>
        <v>0</v>
      </c>
      <c r="Z124" s="19">
        <f t="shared" si="35"/>
        <v>0</v>
      </c>
      <c r="AA124" s="19">
        <f t="shared" si="36"/>
        <v>0</v>
      </c>
      <c r="AB124" s="19">
        <f t="shared" si="49"/>
        <v>0</v>
      </c>
      <c r="AC124">
        <f t="shared" si="37"/>
        <v>0</v>
      </c>
      <c r="AD124">
        <f t="shared" si="50"/>
        <v>0</v>
      </c>
      <c r="AE124">
        <f t="shared" si="38"/>
        <v>1</v>
      </c>
      <c r="AF124">
        <f t="shared" si="51"/>
        <v>0</v>
      </c>
      <c r="AG124">
        <f t="shared" si="39"/>
        <v>0</v>
      </c>
      <c r="AH124">
        <f t="shared" si="52"/>
        <v>0</v>
      </c>
      <c r="AI124">
        <f t="shared" si="40"/>
        <v>0</v>
      </c>
      <c r="AJ124">
        <f t="shared" si="53"/>
        <v>0</v>
      </c>
      <c r="AL124" s="19">
        <f t="shared" si="41"/>
        <v>0</v>
      </c>
      <c r="AM124" s="15">
        <f t="shared" si="42"/>
        <v>1</v>
      </c>
      <c r="AN124" s="15">
        <f t="shared" si="43"/>
        <v>0</v>
      </c>
      <c r="AO124">
        <f t="shared" si="57"/>
        <v>0</v>
      </c>
      <c r="AP124" s="15">
        <f t="shared" si="44"/>
        <v>0</v>
      </c>
      <c r="AQ124">
        <f t="shared" si="54"/>
        <v>0</v>
      </c>
      <c r="AR124" s="15">
        <f t="shared" si="45"/>
        <v>1</v>
      </c>
      <c r="AS124">
        <f t="shared" si="55"/>
        <v>0</v>
      </c>
      <c r="AT124" s="15">
        <f t="shared" si="46"/>
        <v>0</v>
      </c>
      <c r="AU124">
        <f t="shared" si="56"/>
        <v>0</v>
      </c>
      <c r="AV124" s="15">
        <f t="shared" si="47"/>
        <v>0</v>
      </c>
      <c r="AW124">
        <f t="shared" si="58"/>
        <v>0</v>
      </c>
    </row>
    <row r="125" spans="1:49" ht="15" customHeight="1">
      <c r="A125" s="95" t="s">
        <v>81</v>
      </c>
      <c r="B125" s="96">
        <v>3</v>
      </c>
      <c r="C125" s="97">
        <v>2014</v>
      </c>
      <c r="D125" s="95" t="s">
        <v>21</v>
      </c>
      <c r="E125" s="98">
        <v>4</v>
      </c>
      <c r="F125" s="98">
        <v>10</v>
      </c>
      <c r="G125" s="98">
        <v>9</v>
      </c>
      <c r="H125" s="98">
        <v>2</v>
      </c>
      <c r="I125" s="98">
        <v>7</v>
      </c>
      <c r="J125" s="99">
        <v>22.2222222222222</v>
      </c>
      <c r="K125" s="99">
        <v>42.857142857142897</v>
      </c>
      <c r="L125" s="99">
        <v>50</v>
      </c>
      <c r="M125" s="98">
        <v>62</v>
      </c>
      <c r="N125" s="98">
        <v>88</v>
      </c>
      <c r="O125" s="100">
        <v>20</v>
      </c>
      <c r="P125" s="98">
        <v>53</v>
      </c>
      <c r="Q125" s="99">
        <v>53.565217391304401</v>
      </c>
      <c r="R125" s="100">
        <v>20</v>
      </c>
      <c r="S125" s="101">
        <v>42277</v>
      </c>
      <c r="T125">
        <f t="shared" si="31"/>
        <v>0</v>
      </c>
      <c r="U125">
        <f t="shared" si="32"/>
        <v>0</v>
      </c>
      <c r="V125">
        <f t="shared" si="33"/>
        <v>0</v>
      </c>
      <c r="W125">
        <f t="shared" si="48"/>
        <v>0</v>
      </c>
      <c r="Y125" s="19">
        <f t="shared" si="34"/>
        <v>0</v>
      </c>
      <c r="Z125" s="19">
        <f t="shared" si="35"/>
        <v>0</v>
      </c>
      <c r="AA125" s="19">
        <f t="shared" si="36"/>
        <v>0</v>
      </c>
      <c r="AB125" s="19">
        <f t="shared" si="49"/>
        <v>0</v>
      </c>
      <c r="AC125">
        <f t="shared" si="37"/>
        <v>0</v>
      </c>
      <c r="AD125">
        <f t="shared" si="50"/>
        <v>0</v>
      </c>
      <c r="AE125">
        <f t="shared" si="38"/>
        <v>0</v>
      </c>
      <c r="AF125">
        <f t="shared" si="51"/>
        <v>0</v>
      </c>
      <c r="AG125">
        <f t="shared" si="39"/>
        <v>1</v>
      </c>
      <c r="AH125">
        <f t="shared" si="52"/>
        <v>0</v>
      </c>
      <c r="AI125">
        <f t="shared" si="40"/>
        <v>0</v>
      </c>
      <c r="AJ125">
        <f t="shared" si="53"/>
        <v>0</v>
      </c>
      <c r="AL125" s="19">
        <f t="shared" si="41"/>
        <v>0</v>
      </c>
      <c r="AM125" s="15">
        <f t="shared" si="42"/>
        <v>1</v>
      </c>
      <c r="AN125" s="15">
        <f t="shared" si="43"/>
        <v>0</v>
      </c>
      <c r="AO125">
        <f t="shared" si="57"/>
        <v>0</v>
      </c>
      <c r="AP125" s="15">
        <f t="shared" si="44"/>
        <v>0</v>
      </c>
      <c r="AQ125">
        <f t="shared" si="54"/>
        <v>0</v>
      </c>
      <c r="AR125" s="15">
        <f t="shared" si="45"/>
        <v>0</v>
      </c>
      <c r="AS125">
        <f t="shared" si="55"/>
        <v>0</v>
      </c>
      <c r="AT125" s="15">
        <f t="shared" si="46"/>
        <v>1</v>
      </c>
      <c r="AU125">
        <f t="shared" si="56"/>
        <v>0</v>
      </c>
      <c r="AV125" s="15">
        <f t="shared" si="47"/>
        <v>0</v>
      </c>
      <c r="AW125">
        <f t="shared" si="58"/>
        <v>0</v>
      </c>
    </row>
    <row r="126" spans="1:49" ht="15" customHeight="1">
      <c r="A126" s="95" t="s">
        <v>81</v>
      </c>
      <c r="B126" s="96">
        <v>3</v>
      </c>
      <c r="C126" s="97">
        <v>2014</v>
      </c>
      <c r="D126" s="95" t="s">
        <v>18</v>
      </c>
      <c r="E126" s="98">
        <v>5</v>
      </c>
      <c r="F126" s="98">
        <v>48</v>
      </c>
      <c r="G126" s="98">
        <v>35</v>
      </c>
      <c r="H126" s="98">
        <v>15</v>
      </c>
      <c r="I126" s="98">
        <v>20</v>
      </c>
      <c r="J126" s="94"/>
      <c r="K126" s="99">
        <v>42.857142857142897</v>
      </c>
      <c r="L126" s="99">
        <v>50</v>
      </c>
      <c r="M126" s="94"/>
      <c r="N126" s="98">
        <v>88</v>
      </c>
      <c r="O126" s="100">
        <v>20</v>
      </c>
      <c r="P126" s="94"/>
      <c r="Q126" s="99">
        <v>45.655596034400403</v>
      </c>
      <c r="R126" s="100">
        <v>20</v>
      </c>
      <c r="S126" s="101">
        <v>42277</v>
      </c>
      <c r="T126">
        <f t="shared" si="31"/>
        <v>0</v>
      </c>
      <c r="U126">
        <f t="shared" si="32"/>
        <v>0</v>
      </c>
      <c r="V126">
        <f t="shared" si="33"/>
        <v>1</v>
      </c>
      <c r="W126">
        <f t="shared" si="48"/>
        <v>0</v>
      </c>
      <c r="Y126" s="19">
        <f t="shared" si="34"/>
        <v>0</v>
      </c>
      <c r="Z126" s="19">
        <f t="shared" si="35"/>
        <v>0</v>
      </c>
      <c r="AA126" s="19">
        <f t="shared" si="36"/>
        <v>0</v>
      </c>
      <c r="AB126" s="19">
        <f t="shared" si="49"/>
        <v>0</v>
      </c>
      <c r="AC126">
        <f t="shared" si="37"/>
        <v>0</v>
      </c>
      <c r="AD126">
        <f t="shared" si="50"/>
        <v>0</v>
      </c>
      <c r="AE126">
        <f t="shared" si="38"/>
        <v>0</v>
      </c>
      <c r="AF126">
        <f t="shared" si="51"/>
        <v>0</v>
      </c>
      <c r="AG126">
        <f t="shared" si="39"/>
        <v>0</v>
      </c>
      <c r="AH126">
        <f t="shared" si="52"/>
        <v>0</v>
      </c>
      <c r="AI126">
        <f t="shared" si="40"/>
        <v>1</v>
      </c>
      <c r="AJ126">
        <f t="shared" si="53"/>
        <v>0</v>
      </c>
      <c r="AL126" s="19">
        <f t="shared" si="41"/>
        <v>0</v>
      </c>
      <c r="AM126" s="15">
        <f t="shared" si="42"/>
        <v>1</v>
      </c>
      <c r="AN126" s="15">
        <f t="shared" si="43"/>
        <v>0</v>
      </c>
      <c r="AO126">
        <f t="shared" si="57"/>
        <v>0</v>
      </c>
      <c r="AP126" s="15">
        <f t="shared" si="44"/>
        <v>0</v>
      </c>
      <c r="AQ126">
        <f t="shared" si="54"/>
        <v>0</v>
      </c>
      <c r="AR126" s="15">
        <f t="shared" si="45"/>
        <v>0</v>
      </c>
      <c r="AS126">
        <f t="shared" si="55"/>
        <v>0</v>
      </c>
      <c r="AT126" s="15">
        <f t="shared" si="46"/>
        <v>0</v>
      </c>
      <c r="AU126">
        <f t="shared" si="56"/>
        <v>0</v>
      </c>
      <c r="AV126" s="15">
        <f t="shared" si="47"/>
        <v>1</v>
      </c>
      <c r="AW126">
        <f t="shared" si="58"/>
        <v>0</v>
      </c>
    </row>
    <row r="127" spans="1:49" ht="15" customHeight="1">
      <c r="A127" s="95" t="s">
        <v>81</v>
      </c>
      <c r="B127" s="96">
        <v>3</v>
      </c>
      <c r="C127" s="97">
        <v>2015</v>
      </c>
      <c r="D127" s="95" t="s">
        <v>19</v>
      </c>
      <c r="E127" s="98">
        <v>1</v>
      </c>
      <c r="F127" s="98">
        <v>3</v>
      </c>
      <c r="G127" s="98">
        <v>10</v>
      </c>
      <c r="H127" s="98">
        <v>4</v>
      </c>
      <c r="I127" s="98">
        <v>6</v>
      </c>
      <c r="J127" s="99">
        <v>40</v>
      </c>
      <c r="K127" s="99">
        <v>40</v>
      </c>
      <c r="L127" s="99">
        <v>50</v>
      </c>
      <c r="M127" s="98">
        <v>56</v>
      </c>
      <c r="N127" s="98">
        <v>56</v>
      </c>
      <c r="O127" s="100">
        <v>20</v>
      </c>
      <c r="P127" s="98">
        <v>46</v>
      </c>
      <c r="Q127" s="99">
        <v>49.184782608695599</v>
      </c>
      <c r="R127" s="100">
        <v>20</v>
      </c>
      <c r="S127" s="101">
        <v>42277</v>
      </c>
      <c r="T127">
        <f t="shared" si="31"/>
        <v>0</v>
      </c>
      <c r="U127">
        <f t="shared" si="32"/>
        <v>1</v>
      </c>
      <c r="V127">
        <f t="shared" si="33"/>
        <v>0</v>
      </c>
      <c r="W127">
        <f t="shared" si="48"/>
        <v>0</v>
      </c>
      <c r="Y127" s="19">
        <f t="shared" si="34"/>
        <v>0</v>
      </c>
      <c r="Z127" s="19">
        <f t="shared" si="35"/>
        <v>1</v>
      </c>
      <c r="AA127" s="19">
        <f t="shared" si="36"/>
        <v>1</v>
      </c>
      <c r="AB127" s="19">
        <f t="shared" si="49"/>
        <v>0</v>
      </c>
      <c r="AC127">
        <f t="shared" si="37"/>
        <v>0</v>
      </c>
      <c r="AD127">
        <f t="shared" si="50"/>
        <v>0</v>
      </c>
      <c r="AE127">
        <f t="shared" si="38"/>
        <v>0</v>
      </c>
      <c r="AF127">
        <f t="shared" si="51"/>
        <v>0</v>
      </c>
      <c r="AG127">
        <f t="shared" si="39"/>
        <v>0</v>
      </c>
      <c r="AH127">
        <f t="shared" si="52"/>
        <v>0</v>
      </c>
      <c r="AI127">
        <f t="shared" si="40"/>
        <v>0</v>
      </c>
      <c r="AJ127">
        <f t="shared" si="53"/>
        <v>0</v>
      </c>
      <c r="AL127" s="19">
        <f t="shared" si="41"/>
        <v>0</v>
      </c>
      <c r="AM127" s="15">
        <f t="shared" si="42"/>
        <v>0</v>
      </c>
      <c r="AN127" s="15">
        <f t="shared" si="43"/>
        <v>1</v>
      </c>
      <c r="AO127">
        <f t="shared" si="57"/>
        <v>0</v>
      </c>
      <c r="AP127" s="15">
        <f t="shared" si="44"/>
        <v>0</v>
      </c>
      <c r="AQ127">
        <f t="shared" si="54"/>
        <v>0</v>
      </c>
      <c r="AR127" s="15">
        <f t="shared" si="45"/>
        <v>0</v>
      </c>
      <c r="AS127">
        <f t="shared" si="55"/>
        <v>0</v>
      </c>
      <c r="AT127" s="15">
        <f t="shared" si="46"/>
        <v>0</v>
      </c>
      <c r="AU127">
        <f t="shared" si="56"/>
        <v>0</v>
      </c>
      <c r="AV127" s="15">
        <f t="shared" si="47"/>
        <v>0</v>
      </c>
      <c r="AW127">
        <f t="shared" si="58"/>
        <v>0</v>
      </c>
    </row>
    <row r="128" spans="1:49" ht="15" customHeight="1">
      <c r="A128" s="95" t="s">
        <v>81</v>
      </c>
      <c r="B128" s="96">
        <v>3</v>
      </c>
      <c r="C128" s="97">
        <v>2015</v>
      </c>
      <c r="D128" s="95" t="s">
        <v>20</v>
      </c>
      <c r="E128" s="98">
        <v>3</v>
      </c>
      <c r="F128" s="98">
        <v>14</v>
      </c>
      <c r="G128" s="98">
        <v>12</v>
      </c>
      <c r="H128" s="98">
        <v>5</v>
      </c>
      <c r="I128" s="98">
        <v>7</v>
      </c>
      <c r="J128" s="99">
        <v>41.6666666666667</v>
      </c>
      <c r="K128" s="99">
        <v>36</v>
      </c>
      <c r="L128" s="99">
        <v>50</v>
      </c>
      <c r="M128" s="98">
        <v>67</v>
      </c>
      <c r="N128" s="98">
        <v>80</v>
      </c>
      <c r="O128" s="100">
        <v>20</v>
      </c>
      <c r="P128" s="98">
        <v>55</v>
      </c>
      <c r="Q128" s="99">
        <v>52.175824175824197</v>
      </c>
      <c r="R128" s="100">
        <v>20</v>
      </c>
      <c r="S128" s="101">
        <v>42277</v>
      </c>
      <c r="T128">
        <f t="shared" si="31"/>
        <v>0</v>
      </c>
      <c r="U128">
        <f t="shared" si="32"/>
        <v>1</v>
      </c>
      <c r="V128">
        <f t="shared" si="33"/>
        <v>0</v>
      </c>
      <c r="W128">
        <f t="shared" si="48"/>
        <v>0</v>
      </c>
      <c r="Y128" s="19">
        <f t="shared" si="34"/>
        <v>0</v>
      </c>
      <c r="Z128" s="19">
        <f t="shared" si="35"/>
        <v>1</v>
      </c>
      <c r="AA128" s="19">
        <f t="shared" si="36"/>
        <v>0</v>
      </c>
      <c r="AB128" s="19">
        <f t="shared" si="49"/>
        <v>0</v>
      </c>
      <c r="AC128">
        <f t="shared" si="37"/>
        <v>0</v>
      </c>
      <c r="AD128">
        <f t="shared" si="50"/>
        <v>0</v>
      </c>
      <c r="AE128">
        <f t="shared" si="38"/>
        <v>1</v>
      </c>
      <c r="AF128">
        <f t="shared" si="51"/>
        <v>0</v>
      </c>
      <c r="AG128">
        <f t="shared" si="39"/>
        <v>0</v>
      </c>
      <c r="AH128">
        <f t="shared" si="52"/>
        <v>0</v>
      </c>
      <c r="AI128">
        <f t="shared" si="40"/>
        <v>0</v>
      </c>
      <c r="AJ128">
        <f t="shared" si="53"/>
        <v>0</v>
      </c>
      <c r="AL128" s="19">
        <f t="shared" si="41"/>
        <v>0</v>
      </c>
      <c r="AM128" s="15">
        <f t="shared" si="42"/>
        <v>0</v>
      </c>
      <c r="AN128" s="15">
        <f t="shared" si="43"/>
        <v>0</v>
      </c>
      <c r="AO128">
        <f t="shared" si="57"/>
        <v>0</v>
      </c>
      <c r="AP128" s="15">
        <f t="shared" si="44"/>
        <v>0</v>
      </c>
      <c r="AQ128">
        <f t="shared" si="54"/>
        <v>0</v>
      </c>
      <c r="AR128" s="15">
        <f t="shared" si="45"/>
        <v>1</v>
      </c>
      <c r="AS128">
        <f t="shared" si="55"/>
        <v>0</v>
      </c>
      <c r="AT128" s="15">
        <f t="shared" si="46"/>
        <v>0</v>
      </c>
      <c r="AU128">
        <f t="shared" si="56"/>
        <v>0</v>
      </c>
      <c r="AV128" s="15">
        <f t="shared" si="47"/>
        <v>0</v>
      </c>
      <c r="AW128">
        <f t="shared" si="58"/>
        <v>0</v>
      </c>
    </row>
    <row r="129" spans="1:49" ht="15" customHeight="1">
      <c r="A129" s="95" t="s">
        <v>81</v>
      </c>
      <c r="B129" s="96">
        <v>3</v>
      </c>
      <c r="C129" s="97">
        <v>2015</v>
      </c>
      <c r="D129" s="95" t="s">
        <v>18</v>
      </c>
      <c r="E129" s="98">
        <v>5</v>
      </c>
      <c r="F129" s="98">
        <v>37</v>
      </c>
      <c r="G129" s="98">
        <v>42</v>
      </c>
      <c r="H129" s="98">
        <v>16</v>
      </c>
      <c r="I129" s="98">
        <v>26</v>
      </c>
      <c r="J129" s="94"/>
      <c r="K129" s="99">
        <v>38.095238095238102</v>
      </c>
      <c r="L129" s="99">
        <v>50</v>
      </c>
      <c r="M129" s="94"/>
      <c r="N129" s="98">
        <v>90</v>
      </c>
      <c r="O129" s="100">
        <v>20</v>
      </c>
      <c r="P129" s="94"/>
      <c r="Q129" s="99">
        <v>51.2521082178691</v>
      </c>
      <c r="R129" s="100">
        <v>20</v>
      </c>
      <c r="S129" s="101">
        <v>42277</v>
      </c>
      <c r="T129">
        <f t="shared" si="31"/>
        <v>0</v>
      </c>
      <c r="U129">
        <f t="shared" si="32"/>
        <v>1</v>
      </c>
      <c r="V129">
        <f t="shared" si="33"/>
        <v>1</v>
      </c>
      <c r="W129">
        <f t="shared" si="48"/>
        <v>0</v>
      </c>
      <c r="Y129" s="19">
        <f t="shared" si="34"/>
        <v>0</v>
      </c>
      <c r="Z129" s="19">
        <f t="shared" si="35"/>
        <v>1</v>
      </c>
      <c r="AA129" s="19">
        <f t="shared" si="36"/>
        <v>0</v>
      </c>
      <c r="AB129" s="19">
        <f t="shared" si="49"/>
        <v>0</v>
      </c>
      <c r="AC129">
        <f t="shared" si="37"/>
        <v>0</v>
      </c>
      <c r="AD129">
        <f t="shared" si="50"/>
        <v>0</v>
      </c>
      <c r="AE129">
        <f t="shared" si="38"/>
        <v>0</v>
      </c>
      <c r="AF129">
        <f t="shared" si="51"/>
        <v>0</v>
      </c>
      <c r="AG129">
        <f t="shared" si="39"/>
        <v>0</v>
      </c>
      <c r="AH129">
        <f t="shared" si="52"/>
        <v>0</v>
      </c>
      <c r="AI129">
        <f t="shared" si="40"/>
        <v>1</v>
      </c>
      <c r="AJ129">
        <f t="shared" si="53"/>
        <v>0</v>
      </c>
      <c r="AL129" s="19">
        <f t="shared" si="41"/>
        <v>0</v>
      </c>
      <c r="AM129" s="15">
        <f t="shared" si="42"/>
        <v>0</v>
      </c>
      <c r="AN129" s="15">
        <f t="shared" si="43"/>
        <v>0</v>
      </c>
      <c r="AO129">
        <f t="shared" si="57"/>
        <v>0</v>
      </c>
      <c r="AP129" s="15">
        <f t="shared" si="44"/>
        <v>0</v>
      </c>
      <c r="AQ129">
        <f t="shared" si="54"/>
        <v>0</v>
      </c>
      <c r="AR129" s="15">
        <f t="shared" si="45"/>
        <v>0</v>
      </c>
      <c r="AS129">
        <f t="shared" si="55"/>
        <v>0</v>
      </c>
      <c r="AT129" s="15">
        <f t="shared" si="46"/>
        <v>0</v>
      </c>
      <c r="AU129">
        <f t="shared" si="56"/>
        <v>0</v>
      </c>
      <c r="AV129" s="15">
        <f t="shared" si="47"/>
        <v>1</v>
      </c>
      <c r="AW129">
        <f t="shared" si="58"/>
        <v>0</v>
      </c>
    </row>
    <row r="130" spans="1:49" ht="15" customHeight="1">
      <c r="A130" s="95" t="s">
        <v>81</v>
      </c>
      <c r="B130" s="96">
        <v>3</v>
      </c>
      <c r="C130" s="97">
        <v>2010</v>
      </c>
      <c r="D130" s="95" t="s">
        <v>21</v>
      </c>
      <c r="E130" s="98">
        <v>4</v>
      </c>
      <c r="F130" s="98">
        <v>9</v>
      </c>
      <c r="G130" s="98">
        <v>5</v>
      </c>
      <c r="H130" s="98">
        <v>0</v>
      </c>
      <c r="I130" s="98">
        <v>5</v>
      </c>
      <c r="J130" s="99">
        <v>0</v>
      </c>
      <c r="K130" s="99">
        <v>0</v>
      </c>
      <c r="L130" s="99">
        <v>50</v>
      </c>
      <c r="M130" s="98">
        <v>38</v>
      </c>
      <c r="N130" s="98">
        <v>48</v>
      </c>
      <c r="O130" s="100">
        <v>20</v>
      </c>
      <c r="P130" s="98">
        <v>33</v>
      </c>
      <c r="Q130" s="99">
        <v>30.945652173913</v>
      </c>
      <c r="R130" s="100">
        <v>20</v>
      </c>
      <c r="S130" s="101">
        <v>42277</v>
      </c>
      <c r="T130">
        <f t="shared" si="31"/>
        <v>0</v>
      </c>
      <c r="U130">
        <f t="shared" si="32"/>
        <v>0</v>
      </c>
      <c r="V130">
        <f t="shared" si="33"/>
        <v>0</v>
      </c>
      <c r="W130">
        <f t="shared" si="48"/>
        <v>0</v>
      </c>
      <c r="Y130" s="19">
        <f t="shared" si="34"/>
        <v>0</v>
      </c>
      <c r="Z130" s="19">
        <f t="shared" si="35"/>
        <v>0</v>
      </c>
      <c r="AA130" s="19">
        <f t="shared" si="36"/>
        <v>0</v>
      </c>
      <c r="AB130" s="19">
        <f t="shared" si="49"/>
        <v>0</v>
      </c>
      <c r="AC130">
        <f t="shared" si="37"/>
        <v>0</v>
      </c>
      <c r="AD130">
        <f t="shared" si="50"/>
        <v>0</v>
      </c>
      <c r="AE130">
        <f t="shared" si="38"/>
        <v>0</v>
      </c>
      <c r="AF130">
        <f t="shared" si="51"/>
        <v>0</v>
      </c>
      <c r="AG130">
        <f t="shared" si="39"/>
        <v>1</v>
      </c>
      <c r="AH130">
        <f t="shared" si="52"/>
        <v>0</v>
      </c>
      <c r="AI130">
        <f t="shared" si="40"/>
        <v>0</v>
      </c>
      <c r="AJ130">
        <f t="shared" si="53"/>
        <v>0</v>
      </c>
      <c r="AL130" s="19">
        <f t="shared" si="41"/>
        <v>0</v>
      </c>
      <c r="AM130" s="15">
        <f t="shared" si="42"/>
        <v>0</v>
      </c>
      <c r="AN130" s="15">
        <f t="shared" si="43"/>
        <v>0</v>
      </c>
      <c r="AO130">
        <f t="shared" si="57"/>
        <v>0</v>
      </c>
      <c r="AP130" s="15">
        <f t="shared" si="44"/>
        <v>0</v>
      </c>
      <c r="AQ130">
        <f t="shared" si="54"/>
        <v>0</v>
      </c>
      <c r="AR130" s="15">
        <f t="shared" si="45"/>
        <v>0</v>
      </c>
      <c r="AS130">
        <f t="shared" si="55"/>
        <v>0</v>
      </c>
      <c r="AT130" s="15">
        <f t="shared" si="46"/>
        <v>1</v>
      </c>
      <c r="AU130">
        <f t="shared" si="56"/>
        <v>0</v>
      </c>
      <c r="AV130" s="15">
        <f t="shared" si="47"/>
        <v>0</v>
      </c>
      <c r="AW130">
        <f t="shared" si="58"/>
        <v>0</v>
      </c>
    </row>
    <row r="131" spans="1:49" ht="15" customHeight="1">
      <c r="A131" s="95" t="s">
        <v>81</v>
      </c>
      <c r="B131" s="96">
        <v>3</v>
      </c>
      <c r="C131" s="97">
        <v>2013</v>
      </c>
      <c r="D131" s="95" t="s">
        <v>17</v>
      </c>
      <c r="E131" s="98">
        <v>2</v>
      </c>
      <c r="F131" s="98">
        <v>10</v>
      </c>
      <c r="G131" s="98">
        <v>3</v>
      </c>
      <c r="H131" s="98">
        <v>2</v>
      </c>
      <c r="I131" s="98">
        <v>1</v>
      </c>
      <c r="J131" s="99">
        <v>66.6666666666667</v>
      </c>
      <c r="K131" s="99">
        <v>50</v>
      </c>
      <c r="L131" s="99">
        <v>50</v>
      </c>
      <c r="M131" s="98">
        <v>38</v>
      </c>
      <c r="N131" s="98">
        <v>45</v>
      </c>
      <c r="O131" s="100">
        <v>20</v>
      </c>
      <c r="P131" s="98">
        <v>35</v>
      </c>
      <c r="Q131" s="99">
        <v>31.088888888888899</v>
      </c>
      <c r="R131" s="100">
        <v>20</v>
      </c>
      <c r="S131" s="101">
        <v>42277</v>
      </c>
      <c r="T131">
        <f t="shared" ref="T131:T194" si="59">IF(SELECT_AGENCY=A131,1,0)</f>
        <v>0</v>
      </c>
      <c r="U131">
        <f t="shared" ref="U131:U194" si="60">IF(SELECT_YEAR=C131,1,0)</f>
        <v>0</v>
      </c>
      <c r="V131">
        <f t="shared" ref="V131:V194" si="61">IF(SELECT_QUARTER=D131,1,0)</f>
        <v>0</v>
      </c>
      <c r="W131">
        <f t="shared" si="48"/>
        <v>0</v>
      </c>
      <c r="Y131" s="19">
        <f t="shared" ref="Y131:Y194" si="62">IF(SELECT_AGENCY=A131,1,0)</f>
        <v>0</v>
      </c>
      <c r="Z131" s="19">
        <f t="shared" ref="Z131:Z194" si="63">IF(SELECT_YEAR=C131,1,0)</f>
        <v>0</v>
      </c>
      <c r="AA131" s="19">
        <f t="shared" ref="AA131:AA194" si="64">IF(QT_1=D131,1,0)</f>
        <v>0</v>
      </c>
      <c r="AB131" s="19">
        <f t="shared" si="49"/>
        <v>0</v>
      </c>
      <c r="AC131">
        <f t="shared" ref="AC131:AC194" si="65">IF(QT_2=D131,1,0)</f>
        <v>1</v>
      </c>
      <c r="AD131">
        <f t="shared" si="50"/>
        <v>0</v>
      </c>
      <c r="AE131">
        <f t="shared" ref="AE131:AE194" si="66">IF(QT_3=D131,1,0)</f>
        <v>0</v>
      </c>
      <c r="AF131">
        <f t="shared" si="51"/>
        <v>0</v>
      </c>
      <c r="AG131">
        <f t="shared" ref="AG131:AG194" si="67">IF(QT_4=D131,1,0)</f>
        <v>0</v>
      </c>
      <c r="AH131">
        <f t="shared" si="52"/>
        <v>0</v>
      </c>
      <c r="AI131">
        <f t="shared" ref="AI131:AI194" si="68">IF(QTOTAL=D131,1,0)</f>
        <v>0</v>
      </c>
      <c r="AJ131">
        <f t="shared" si="53"/>
        <v>0</v>
      </c>
      <c r="AL131" s="19">
        <f t="shared" ref="AL131:AL194" si="69">IF(SELECT_AGENCY=A131,1,0)</f>
        <v>0</v>
      </c>
      <c r="AM131" s="15">
        <f t="shared" ref="AM131:AM194" si="70">IF(COMP_YEAR=C131,1,0)</f>
        <v>0</v>
      </c>
      <c r="AN131" s="15">
        <f t="shared" ref="AN131:AN194" si="71">IF(QT_1=D131,1,0)</f>
        <v>0</v>
      </c>
      <c r="AO131">
        <f t="shared" si="57"/>
        <v>0</v>
      </c>
      <c r="AP131" s="15">
        <f t="shared" ref="AP131:AP194" si="72">IF(QT_2=D131,1,0)</f>
        <v>1</v>
      </c>
      <c r="AQ131">
        <f t="shared" si="54"/>
        <v>0</v>
      </c>
      <c r="AR131" s="15">
        <f t="shared" ref="AR131:AR194" si="73">IF(QT_3=D131,1,0)</f>
        <v>0</v>
      </c>
      <c r="AS131">
        <f t="shared" si="55"/>
        <v>0</v>
      </c>
      <c r="AT131" s="15">
        <f t="shared" ref="AT131:AT194" si="74">IF(QT_4=D131,1,0)</f>
        <v>0</v>
      </c>
      <c r="AU131">
        <f t="shared" si="56"/>
        <v>0</v>
      </c>
      <c r="AV131" s="15">
        <f t="shared" ref="AV131:AV194" si="75">IF(QTOTAL=D131,1,0)</f>
        <v>0</v>
      </c>
      <c r="AW131">
        <f t="shared" si="58"/>
        <v>0</v>
      </c>
    </row>
    <row r="132" spans="1:49" ht="15" customHeight="1">
      <c r="A132" s="95" t="s">
        <v>81</v>
      </c>
      <c r="B132" s="96">
        <v>3</v>
      </c>
      <c r="C132" s="97">
        <v>2015</v>
      </c>
      <c r="D132" s="95" t="s">
        <v>17</v>
      </c>
      <c r="E132" s="98">
        <v>2</v>
      </c>
      <c r="F132" s="98">
        <v>10</v>
      </c>
      <c r="G132" s="98">
        <v>3</v>
      </c>
      <c r="H132" s="98">
        <v>0</v>
      </c>
      <c r="I132" s="98">
        <v>3</v>
      </c>
      <c r="J132" s="99">
        <v>0</v>
      </c>
      <c r="K132" s="99">
        <v>30.769230769230798</v>
      </c>
      <c r="L132" s="99">
        <v>50</v>
      </c>
      <c r="M132" s="98">
        <v>56</v>
      </c>
      <c r="N132" s="98">
        <v>66</v>
      </c>
      <c r="O132" s="100">
        <v>20</v>
      </c>
      <c r="P132" s="98">
        <v>53</v>
      </c>
      <c r="Q132" s="99">
        <v>50.3</v>
      </c>
      <c r="R132" s="100">
        <v>20</v>
      </c>
      <c r="S132" s="101">
        <v>42277</v>
      </c>
      <c r="T132">
        <f t="shared" si="59"/>
        <v>0</v>
      </c>
      <c r="U132">
        <f t="shared" si="60"/>
        <v>1</v>
      </c>
      <c r="V132">
        <f t="shared" si="61"/>
        <v>0</v>
      </c>
      <c r="W132">
        <f t="shared" ref="W132:W195" si="76">T132*U132*V132</f>
        <v>0</v>
      </c>
      <c r="Y132" s="19">
        <f t="shared" si="62"/>
        <v>0</v>
      </c>
      <c r="Z132" s="19">
        <f t="shared" si="63"/>
        <v>1</v>
      </c>
      <c r="AA132" s="19">
        <f t="shared" si="64"/>
        <v>0</v>
      </c>
      <c r="AB132" s="19">
        <f t="shared" ref="AB132:AB195" si="77">SUM(Y132*Z132*AA132)</f>
        <v>0</v>
      </c>
      <c r="AC132">
        <f t="shared" si="65"/>
        <v>1</v>
      </c>
      <c r="AD132">
        <f t="shared" ref="AD132:AD195" si="78">SUM(Y132*Z132*AC132)</f>
        <v>0</v>
      </c>
      <c r="AE132">
        <f t="shared" si="66"/>
        <v>0</v>
      </c>
      <c r="AF132">
        <f t="shared" ref="AF132:AF195" si="79">SUM(Y132*Z132*AE132)</f>
        <v>0</v>
      </c>
      <c r="AG132">
        <f t="shared" si="67"/>
        <v>0</v>
      </c>
      <c r="AH132">
        <f t="shared" ref="AH132:AH195" si="80">SUM(Y132*Z132*AG132)</f>
        <v>0</v>
      </c>
      <c r="AI132">
        <f t="shared" si="68"/>
        <v>0</v>
      </c>
      <c r="AJ132">
        <f t="shared" ref="AJ132:AJ195" si="81">Y132*Z132*AI132</f>
        <v>0</v>
      </c>
      <c r="AL132" s="19">
        <f t="shared" si="69"/>
        <v>0</v>
      </c>
      <c r="AM132" s="15">
        <f t="shared" si="70"/>
        <v>0</v>
      </c>
      <c r="AN132" s="15">
        <f t="shared" si="71"/>
        <v>0</v>
      </c>
      <c r="AO132">
        <f t="shared" si="57"/>
        <v>0</v>
      </c>
      <c r="AP132" s="15">
        <f t="shared" si="72"/>
        <v>1</v>
      </c>
      <c r="AQ132">
        <f t="shared" ref="AQ132:AQ195" si="82">SUM(AL132*AM132*AP132)</f>
        <v>0</v>
      </c>
      <c r="AR132" s="15">
        <f t="shared" si="73"/>
        <v>0</v>
      </c>
      <c r="AS132">
        <f t="shared" ref="AS132:AS195" si="83">SUM(AL132*AM132*AR132)</f>
        <v>0</v>
      </c>
      <c r="AT132" s="15">
        <f t="shared" si="74"/>
        <v>0</v>
      </c>
      <c r="AU132">
        <f t="shared" ref="AU132:AU195" si="84">SUM(AL132*AM132*AT132)</f>
        <v>0</v>
      </c>
      <c r="AV132" s="15">
        <f t="shared" si="75"/>
        <v>0</v>
      </c>
      <c r="AW132">
        <f t="shared" si="58"/>
        <v>0</v>
      </c>
    </row>
    <row r="133" spans="1:49" ht="15" customHeight="1">
      <c r="A133" s="95" t="s">
        <v>81</v>
      </c>
      <c r="B133" s="96">
        <v>3</v>
      </c>
      <c r="C133" s="97">
        <v>2010</v>
      </c>
      <c r="D133" s="95" t="s">
        <v>20</v>
      </c>
      <c r="E133" s="98">
        <v>3</v>
      </c>
      <c r="F133" s="98">
        <v>4</v>
      </c>
      <c r="G133" s="98">
        <v>5</v>
      </c>
      <c r="H133" s="98">
        <v>0</v>
      </c>
      <c r="I133" s="98">
        <v>5</v>
      </c>
      <c r="J133" s="99">
        <v>0</v>
      </c>
      <c r="K133" s="99">
        <v>0</v>
      </c>
      <c r="L133" s="99">
        <v>50</v>
      </c>
      <c r="M133" s="98">
        <v>34</v>
      </c>
      <c r="N133" s="98">
        <v>39</v>
      </c>
      <c r="O133" s="100">
        <v>20</v>
      </c>
      <c r="P133" s="98">
        <v>29</v>
      </c>
      <c r="Q133" s="99">
        <v>29.6593406593407</v>
      </c>
      <c r="R133" s="100">
        <v>20</v>
      </c>
      <c r="S133" s="101">
        <v>42277</v>
      </c>
      <c r="T133">
        <f t="shared" si="59"/>
        <v>0</v>
      </c>
      <c r="U133">
        <f t="shared" si="60"/>
        <v>0</v>
      </c>
      <c r="V133">
        <f t="shared" si="61"/>
        <v>0</v>
      </c>
      <c r="W133">
        <f t="shared" si="76"/>
        <v>0</v>
      </c>
      <c r="Y133" s="19">
        <f t="shared" si="62"/>
        <v>0</v>
      </c>
      <c r="Z133" s="19">
        <f t="shared" si="63"/>
        <v>0</v>
      </c>
      <c r="AA133" s="19">
        <f t="shared" si="64"/>
        <v>0</v>
      </c>
      <c r="AB133" s="19">
        <f t="shared" si="77"/>
        <v>0</v>
      </c>
      <c r="AC133">
        <f t="shared" si="65"/>
        <v>0</v>
      </c>
      <c r="AD133">
        <f t="shared" si="78"/>
        <v>0</v>
      </c>
      <c r="AE133">
        <f t="shared" si="66"/>
        <v>1</v>
      </c>
      <c r="AF133">
        <f t="shared" si="79"/>
        <v>0</v>
      </c>
      <c r="AG133">
        <f t="shared" si="67"/>
        <v>0</v>
      </c>
      <c r="AH133">
        <f t="shared" si="80"/>
        <v>0</v>
      </c>
      <c r="AI133">
        <f t="shared" si="68"/>
        <v>0</v>
      </c>
      <c r="AJ133">
        <f t="shared" si="81"/>
        <v>0</v>
      </c>
      <c r="AL133" s="19">
        <f t="shared" si="69"/>
        <v>0</v>
      </c>
      <c r="AM133" s="15">
        <f t="shared" si="70"/>
        <v>0</v>
      </c>
      <c r="AN133" s="15">
        <f t="shared" si="71"/>
        <v>0</v>
      </c>
      <c r="AO133">
        <f t="shared" si="57"/>
        <v>0</v>
      </c>
      <c r="AP133" s="15">
        <f t="shared" si="72"/>
        <v>0</v>
      </c>
      <c r="AQ133">
        <f t="shared" si="82"/>
        <v>0</v>
      </c>
      <c r="AR133" s="15">
        <f t="shared" si="73"/>
        <v>1</v>
      </c>
      <c r="AS133">
        <f t="shared" si="83"/>
        <v>0</v>
      </c>
      <c r="AT133" s="15">
        <f t="shared" si="74"/>
        <v>0</v>
      </c>
      <c r="AU133">
        <f t="shared" si="84"/>
        <v>0</v>
      </c>
      <c r="AV133" s="15">
        <f t="shared" si="75"/>
        <v>0</v>
      </c>
      <c r="AW133">
        <f t="shared" si="58"/>
        <v>0</v>
      </c>
    </row>
    <row r="134" spans="1:49" ht="15" customHeight="1">
      <c r="A134" s="95" t="s">
        <v>81</v>
      </c>
      <c r="B134" s="96">
        <v>3</v>
      </c>
      <c r="C134" s="97">
        <v>2010</v>
      </c>
      <c r="D134" s="95" t="s">
        <v>17</v>
      </c>
      <c r="E134" s="98">
        <v>2</v>
      </c>
      <c r="F134" s="98">
        <v>23</v>
      </c>
      <c r="G134" s="98">
        <v>5</v>
      </c>
      <c r="H134" s="98">
        <v>0</v>
      </c>
      <c r="I134" s="98">
        <v>5</v>
      </c>
      <c r="J134" s="99">
        <v>0</v>
      </c>
      <c r="K134" s="99">
        <v>0</v>
      </c>
      <c r="L134" s="99">
        <v>50</v>
      </c>
      <c r="M134" s="98">
        <v>35</v>
      </c>
      <c r="N134" s="98">
        <v>35</v>
      </c>
      <c r="O134" s="100">
        <v>20</v>
      </c>
      <c r="P134" s="98">
        <v>30</v>
      </c>
      <c r="Q134" s="99">
        <v>22.4</v>
      </c>
      <c r="R134" s="100">
        <v>20</v>
      </c>
      <c r="S134" s="101">
        <v>42277</v>
      </c>
      <c r="T134">
        <f t="shared" si="59"/>
        <v>0</v>
      </c>
      <c r="U134">
        <f t="shared" si="60"/>
        <v>0</v>
      </c>
      <c r="V134">
        <f t="shared" si="61"/>
        <v>0</v>
      </c>
      <c r="W134">
        <f t="shared" si="76"/>
        <v>0</v>
      </c>
      <c r="Y134" s="19">
        <f t="shared" si="62"/>
        <v>0</v>
      </c>
      <c r="Z134" s="19">
        <f t="shared" si="63"/>
        <v>0</v>
      </c>
      <c r="AA134" s="19">
        <f t="shared" si="64"/>
        <v>0</v>
      </c>
      <c r="AB134" s="19">
        <f t="shared" si="77"/>
        <v>0</v>
      </c>
      <c r="AC134">
        <f t="shared" si="65"/>
        <v>1</v>
      </c>
      <c r="AD134">
        <f t="shared" si="78"/>
        <v>0</v>
      </c>
      <c r="AE134">
        <f t="shared" si="66"/>
        <v>0</v>
      </c>
      <c r="AF134">
        <f t="shared" si="79"/>
        <v>0</v>
      </c>
      <c r="AG134">
        <f t="shared" si="67"/>
        <v>0</v>
      </c>
      <c r="AH134">
        <f t="shared" si="80"/>
        <v>0</v>
      </c>
      <c r="AI134">
        <f t="shared" si="68"/>
        <v>0</v>
      </c>
      <c r="AJ134">
        <f t="shared" si="81"/>
        <v>0</v>
      </c>
      <c r="AL134" s="19">
        <f t="shared" si="69"/>
        <v>0</v>
      </c>
      <c r="AM134" s="15">
        <f t="shared" si="70"/>
        <v>0</v>
      </c>
      <c r="AN134" s="15">
        <f t="shared" si="71"/>
        <v>0</v>
      </c>
      <c r="AO134">
        <f t="shared" si="57"/>
        <v>0</v>
      </c>
      <c r="AP134" s="15">
        <f t="shared" si="72"/>
        <v>1</v>
      </c>
      <c r="AQ134">
        <f t="shared" si="82"/>
        <v>0</v>
      </c>
      <c r="AR134" s="15">
        <f t="shared" si="73"/>
        <v>0</v>
      </c>
      <c r="AS134">
        <f t="shared" si="83"/>
        <v>0</v>
      </c>
      <c r="AT134" s="15">
        <f t="shared" si="74"/>
        <v>0</v>
      </c>
      <c r="AU134">
        <f t="shared" si="84"/>
        <v>0</v>
      </c>
      <c r="AV134" s="15">
        <f t="shared" si="75"/>
        <v>0</v>
      </c>
      <c r="AW134">
        <f t="shared" si="58"/>
        <v>0</v>
      </c>
    </row>
    <row r="135" spans="1:49" ht="15" customHeight="1">
      <c r="A135" s="95" t="s">
        <v>81</v>
      </c>
      <c r="B135" s="96">
        <v>3</v>
      </c>
      <c r="C135" s="97">
        <v>2011</v>
      </c>
      <c r="D135" s="95" t="s">
        <v>19</v>
      </c>
      <c r="E135" s="98">
        <v>1</v>
      </c>
      <c r="F135" s="98">
        <v>8</v>
      </c>
      <c r="G135" s="98">
        <v>6</v>
      </c>
      <c r="H135" s="98">
        <v>0</v>
      </c>
      <c r="I135" s="98">
        <v>6</v>
      </c>
      <c r="J135" s="99">
        <v>0</v>
      </c>
      <c r="K135" s="99">
        <v>0</v>
      </c>
      <c r="L135" s="99">
        <v>50</v>
      </c>
      <c r="M135" s="98">
        <v>41</v>
      </c>
      <c r="N135" s="98">
        <v>41</v>
      </c>
      <c r="O135" s="100">
        <v>20</v>
      </c>
      <c r="P135" s="98">
        <v>35</v>
      </c>
      <c r="Q135" s="99">
        <v>34.021739130434803</v>
      </c>
      <c r="R135" s="100">
        <v>20</v>
      </c>
      <c r="S135" s="101">
        <v>42277</v>
      </c>
      <c r="T135">
        <f t="shared" si="59"/>
        <v>0</v>
      </c>
      <c r="U135">
        <f t="shared" si="60"/>
        <v>0</v>
      </c>
      <c r="V135">
        <f t="shared" si="61"/>
        <v>0</v>
      </c>
      <c r="W135">
        <f t="shared" si="76"/>
        <v>0</v>
      </c>
      <c r="Y135" s="19">
        <f t="shared" si="62"/>
        <v>0</v>
      </c>
      <c r="Z135" s="19">
        <f t="shared" si="63"/>
        <v>0</v>
      </c>
      <c r="AA135" s="19">
        <f t="shared" si="64"/>
        <v>1</v>
      </c>
      <c r="AB135" s="19">
        <f t="shared" si="77"/>
        <v>0</v>
      </c>
      <c r="AC135">
        <f t="shared" si="65"/>
        <v>0</v>
      </c>
      <c r="AD135">
        <f t="shared" si="78"/>
        <v>0</v>
      </c>
      <c r="AE135">
        <f t="shared" si="66"/>
        <v>0</v>
      </c>
      <c r="AF135">
        <f t="shared" si="79"/>
        <v>0</v>
      </c>
      <c r="AG135">
        <f t="shared" si="67"/>
        <v>0</v>
      </c>
      <c r="AH135">
        <f t="shared" si="80"/>
        <v>0</v>
      </c>
      <c r="AI135">
        <f t="shared" si="68"/>
        <v>0</v>
      </c>
      <c r="AJ135">
        <f t="shared" si="81"/>
        <v>0</v>
      </c>
      <c r="AL135" s="19">
        <f t="shared" si="69"/>
        <v>0</v>
      </c>
      <c r="AM135" s="15">
        <f t="shared" si="70"/>
        <v>0</v>
      </c>
      <c r="AN135" s="15">
        <f t="shared" si="71"/>
        <v>1</v>
      </c>
      <c r="AO135">
        <f t="shared" si="57"/>
        <v>0</v>
      </c>
      <c r="AP135" s="15">
        <f t="shared" si="72"/>
        <v>0</v>
      </c>
      <c r="AQ135">
        <f t="shared" si="82"/>
        <v>0</v>
      </c>
      <c r="AR135" s="15">
        <f t="shared" si="73"/>
        <v>0</v>
      </c>
      <c r="AS135">
        <f t="shared" si="83"/>
        <v>0</v>
      </c>
      <c r="AT135" s="15">
        <f t="shared" si="74"/>
        <v>0</v>
      </c>
      <c r="AU135">
        <f t="shared" si="84"/>
        <v>0</v>
      </c>
      <c r="AV135" s="15">
        <f t="shared" si="75"/>
        <v>0</v>
      </c>
      <c r="AW135">
        <f t="shared" si="58"/>
        <v>0</v>
      </c>
    </row>
    <row r="136" spans="1:49" ht="15" customHeight="1">
      <c r="A136" s="95" t="s">
        <v>81</v>
      </c>
      <c r="B136" s="96">
        <v>3</v>
      </c>
      <c r="C136" s="97">
        <v>2010</v>
      </c>
      <c r="D136" s="95" t="s">
        <v>18</v>
      </c>
      <c r="E136" s="98">
        <v>5</v>
      </c>
      <c r="F136" s="98">
        <v>48</v>
      </c>
      <c r="G136" s="98">
        <v>15</v>
      </c>
      <c r="H136" s="98">
        <v>0</v>
      </c>
      <c r="I136" s="98">
        <v>15</v>
      </c>
      <c r="J136" s="94"/>
      <c r="K136" s="99">
        <v>0</v>
      </c>
      <c r="L136" s="99">
        <v>50</v>
      </c>
      <c r="M136" s="94"/>
      <c r="N136" s="98">
        <v>48</v>
      </c>
      <c r="O136" s="100">
        <v>20</v>
      </c>
      <c r="P136" s="94"/>
      <c r="Q136" s="99">
        <v>22.0953658553723</v>
      </c>
      <c r="R136" s="100">
        <v>20</v>
      </c>
      <c r="S136" s="101">
        <v>42277</v>
      </c>
      <c r="T136">
        <f t="shared" si="59"/>
        <v>0</v>
      </c>
      <c r="U136">
        <f t="shared" si="60"/>
        <v>0</v>
      </c>
      <c r="V136">
        <f t="shared" si="61"/>
        <v>1</v>
      </c>
      <c r="W136">
        <f t="shared" si="76"/>
        <v>0</v>
      </c>
      <c r="Y136" s="19">
        <f t="shared" si="62"/>
        <v>0</v>
      </c>
      <c r="Z136" s="19">
        <f t="shared" si="63"/>
        <v>0</v>
      </c>
      <c r="AA136" s="19">
        <f t="shared" si="64"/>
        <v>0</v>
      </c>
      <c r="AB136" s="19">
        <f t="shared" si="77"/>
        <v>0</v>
      </c>
      <c r="AC136">
        <f t="shared" si="65"/>
        <v>0</v>
      </c>
      <c r="AD136">
        <f t="shared" si="78"/>
        <v>0</v>
      </c>
      <c r="AE136">
        <f t="shared" si="66"/>
        <v>0</v>
      </c>
      <c r="AF136">
        <f t="shared" si="79"/>
        <v>0</v>
      </c>
      <c r="AG136">
        <f t="shared" si="67"/>
        <v>0</v>
      </c>
      <c r="AH136">
        <f t="shared" si="80"/>
        <v>0</v>
      </c>
      <c r="AI136">
        <f t="shared" si="68"/>
        <v>1</v>
      </c>
      <c r="AJ136">
        <f t="shared" si="81"/>
        <v>0</v>
      </c>
      <c r="AL136" s="19">
        <f t="shared" si="69"/>
        <v>0</v>
      </c>
      <c r="AM136" s="15">
        <f t="shared" si="70"/>
        <v>0</v>
      </c>
      <c r="AN136" s="15">
        <f t="shared" si="71"/>
        <v>0</v>
      </c>
      <c r="AO136">
        <f t="shared" si="57"/>
        <v>0</v>
      </c>
      <c r="AP136" s="15">
        <f t="shared" si="72"/>
        <v>0</v>
      </c>
      <c r="AQ136">
        <f t="shared" si="82"/>
        <v>0</v>
      </c>
      <c r="AR136" s="15">
        <f t="shared" si="73"/>
        <v>0</v>
      </c>
      <c r="AS136">
        <f t="shared" si="83"/>
        <v>0</v>
      </c>
      <c r="AT136" s="15">
        <f t="shared" si="74"/>
        <v>0</v>
      </c>
      <c r="AU136">
        <f t="shared" si="84"/>
        <v>0</v>
      </c>
      <c r="AV136" s="15">
        <f t="shared" si="75"/>
        <v>1</v>
      </c>
      <c r="AW136">
        <f t="shared" si="58"/>
        <v>0</v>
      </c>
    </row>
    <row r="137" spans="1:49" ht="15" customHeight="1">
      <c r="A137" s="95" t="s">
        <v>81</v>
      </c>
      <c r="B137" s="96">
        <v>3</v>
      </c>
      <c r="C137" s="97">
        <v>2010</v>
      </c>
      <c r="D137" s="95" t="s">
        <v>19</v>
      </c>
      <c r="E137" s="98">
        <v>1</v>
      </c>
      <c r="F137" s="98">
        <v>12</v>
      </c>
      <c r="G137" s="98">
        <v>0</v>
      </c>
      <c r="H137" s="94"/>
      <c r="I137" s="94"/>
      <c r="J137" s="94"/>
      <c r="K137" s="94"/>
      <c r="L137" s="99">
        <v>50</v>
      </c>
      <c r="M137" s="98">
        <v>12</v>
      </c>
      <c r="N137" s="98">
        <v>12</v>
      </c>
      <c r="O137" s="100">
        <v>20</v>
      </c>
      <c r="P137" s="98">
        <v>12</v>
      </c>
      <c r="Q137" s="99">
        <v>5.3764705882352901</v>
      </c>
      <c r="R137" s="100">
        <v>20</v>
      </c>
      <c r="S137" s="101">
        <v>42277</v>
      </c>
      <c r="T137">
        <f t="shared" si="59"/>
        <v>0</v>
      </c>
      <c r="U137">
        <f t="shared" si="60"/>
        <v>0</v>
      </c>
      <c r="V137">
        <f t="shared" si="61"/>
        <v>0</v>
      </c>
      <c r="W137">
        <f t="shared" si="76"/>
        <v>0</v>
      </c>
      <c r="Y137" s="19">
        <f t="shared" si="62"/>
        <v>0</v>
      </c>
      <c r="Z137" s="19">
        <f t="shared" si="63"/>
        <v>0</v>
      </c>
      <c r="AA137" s="19">
        <f t="shared" si="64"/>
        <v>1</v>
      </c>
      <c r="AB137" s="19">
        <f t="shared" si="77"/>
        <v>0</v>
      </c>
      <c r="AC137">
        <f t="shared" si="65"/>
        <v>0</v>
      </c>
      <c r="AD137">
        <f t="shared" si="78"/>
        <v>0</v>
      </c>
      <c r="AE137">
        <f t="shared" si="66"/>
        <v>0</v>
      </c>
      <c r="AF137">
        <f t="shared" si="79"/>
        <v>0</v>
      </c>
      <c r="AG137">
        <f t="shared" si="67"/>
        <v>0</v>
      </c>
      <c r="AH137">
        <f t="shared" si="80"/>
        <v>0</v>
      </c>
      <c r="AI137">
        <f t="shared" si="68"/>
        <v>0</v>
      </c>
      <c r="AJ137">
        <f t="shared" si="81"/>
        <v>0</v>
      </c>
      <c r="AL137" s="19">
        <f t="shared" si="69"/>
        <v>0</v>
      </c>
      <c r="AM137" s="15">
        <f t="shared" si="70"/>
        <v>0</v>
      </c>
      <c r="AN137" s="15">
        <f t="shared" si="71"/>
        <v>1</v>
      </c>
      <c r="AO137">
        <f t="shared" si="57"/>
        <v>0</v>
      </c>
      <c r="AP137" s="15">
        <f t="shared" si="72"/>
        <v>0</v>
      </c>
      <c r="AQ137">
        <f t="shared" si="82"/>
        <v>0</v>
      </c>
      <c r="AR137" s="15">
        <f t="shared" si="73"/>
        <v>0</v>
      </c>
      <c r="AS137">
        <f t="shared" si="83"/>
        <v>0</v>
      </c>
      <c r="AT137" s="15">
        <f t="shared" si="74"/>
        <v>0</v>
      </c>
      <c r="AU137">
        <f t="shared" si="84"/>
        <v>0</v>
      </c>
      <c r="AV137" s="15">
        <f t="shared" si="75"/>
        <v>0</v>
      </c>
      <c r="AW137">
        <f t="shared" si="58"/>
        <v>0</v>
      </c>
    </row>
    <row r="138" spans="1:49" ht="15" customHeight="1">
      <c r="A138" s="95" t="s">
        <v>81</v>
      </c>
      <c r="B138" s="96">
        <v>3</v>
      </c>
      <c r="C138" s="97">
        <v>2011</v>
      </c>
      <c r="D138" s="95" t="s">
        <v>17</v>
      </c>
      <c r="E138" s="98">
        <v>2</v>
      </c>
      <c r="F138" s="98">
        <v>9</v>
      </c>
      <c r="G138" s="98">
        <v>12</v>
      </c>
      <c r="H138" s="98">
        <v>3</v>
      </c>
      <c r="I138" s="98">
        <v>9</v>
      </c>
      <c r="J138" s="99">
        <v>25</v>
      </c>
      <c r="K138" s="99">
        <v>16.6666666666667</v>
      </c>
      <c r="L138" s="99">
        <v>50</v>
      </c>
      <c r="M138" s="98">
        <v>44</v>
      </c>
      <c r="N138" s="98">
        <v>50</v>
      </c>
      <c r="O138" s="100">
        <v>20</v>
      </c>
      <c r="P138" s="98">
        <v>32</v>
      </c>
      <c r="Q138" s="99">
        <v>34.544444444444402</v>
      </c>
      <c r="R138" s="100">
        <v>20</v>
      </c>
      <c r="S138" s="101">
        <v>42277</v>
      </c>
      <c r="T138">
        <f t="shared" si="59"/>
        <v>0</v>
      </c>
      <c r="U138">
        <f t="shared" si="60"/>
        <v>0</v>
      </c>
      <c r="V138">
        <f t="shared" si="61"/>
        <v>0</v>
      </c>
      <c r="W138">
        <f t="shared" si="76"/>
        <v>0</v>
      </c>
      <c r="Y138" s="19">
        <f t="shared" si="62"/>
        <v>0</v>
      </c>
      <c r="Z138" s="19">
        <f t="shared" si="63"/>
        <v>0</v>
      </c>
      <c r="AA138" s="19">
        <f t="shared" si="64"/>
        <v>0</v>
      </c>
      <c r="AB138" s="19">
        <f t="shared" si="77"/>
        <v>0</v>
      </c>
      <c r="AC138">
        <f t="shared" si="65"/>
        <v>1</v>
      </c>
      <c r="AD138">
        <f t="shared" si="78"/>
        <v>0</v>
      </c>
      <c r="AE138">
        <f t="shared" si="66"/>
        <v>0</v>
      </c>
      <c r="AF138">
        <f t="shared" si="79"/>
        <v>0</v>
      </c>
      <c r="AG138">
        <f t="shared" si="67"/>
        <v>0</v>
      </c>
      <c r="AH138">
        <f t="shared" si="80"/>
        <v>0</v>
      </c>
      <c r="AI138">
        <f t="shared" si="68"/>
        <v>0</v>
      </c>
      <c r="AJ138">
        <f t="shared" si="81"/>
        <v>0</v>
      </c>
      <c r="AL138" s="19">
        <f t="shared" si="69"/>
        <v>0</v>
      </c>
      <c r="AM138" s="15">
        <f t="shared" si="70"/>
        <v>0</v>
      </c>
      <c r="AN138" s="15">
        <f t="shared" si="71"/>
        <v>0</v>
      </c>
      <c r="AO138">
        <f t="shared" si="57"/>
        <v>0</v>
      </c>
      <c r="AP138" s="15">
        <f t="shared" si="72"/>
        <v>1</v>
      </c>
      <c r="AQ138">
        <f t="shared" si="82"/>
        <v>0</v>
      </c>
      <c r="AR138" s="15">
        <f t="shared" si="73"/>
        <v>0</v>
      </c>
      <c r="AS138">
        <f t="shared" si="83"/>
        <v>0</v>
      </c>
      <c r="AT138" s="15">
        <f t="shared" si="74"/>
        <v>0</v>
      </c>
      <c r="AU138">
        <f t="shared" si="84"/>
        <v>0</v>
      </c>
      <c r="AV138" s="15">
        <f t="shared" si="75"/>
        <v>0</v>
      </c>
      <c r="AW138">
        <f t="shared" si="58"/>
        <v>0</v>
      </c>
    </row>
    <row r="139" spans="1:49" ht="15" customHeight="1">
      <c r="A139" s="95" t="s">
        <v>81</v>
      </c>
      <c r="B139" s="96">
        <v>3</v>
      </c>
      <c r="C139" s="97">
        <v>2011</v>
      </c>
      <c r="D139" s="95" t="s">
        <v>20</v>
      </c>
      <c r="E139" s="98">
        <v>3</v>
      </c>
      <c r="F139" s="98">
        <v>11</v>
      </c>
      <c r="G139" s="98">
        <v>11</v>
      </c>
      <c r="H139" s="98">
        <v>5</v>
      </c>
      <c r="I139" s="98">
        <v>6</v>
      </c>
      <c r="J139" s="99">
        <v>45.454545454545503</v>
      </c>
      <c r="K139" s="99">
        <v>27.586206896551701</v>
      </c>
      <c r="L139" s="99">
        <v>50</v>
      </c>
      <c r="M139" s="98">
        <v>43</v>
      </c>
      <c r="N139" s="98">
        <v>61</v>
      </c>
      <c r="O139" s="100">
        <v>20</v>
      </c>
      <c r="P139" s="98">
        <v>32</v>
      </c>
      <c r="Q139" s="99">
        <v>34.263736263736298</v>
      </c>
      <c r="R139" s="100">
        <v>20</v>
      </c>
      <c r="S139" s="101">
        <v>42277</v>
      </c>
      <c r="T139">
        <f t="shared" si="59"/>
        <v>0</v>
      </c>
      <c r="U139">
        <f t="shared" si="60"/>
        <v>0</v>
      </c>
      <c r="V139">
        <f t="shared" si="61"/>
        <v>0</v>
      </c>
      <c r="W139">
        <f t="shared" si="76"/>
        <v>0</v>
      </c>
      <c r="Y139" s="19">
        <f t="shared" si="62"/>
        <v>0</v>
      </c>
      <c r="Z139" s="19">
        <f t="shared" si="63"/>
        <v>0</v>
      </c>
      <c r="AA139" s="19">
        <f t="shared" si="64"/>
        <v>0</v>
      </c>
      <c r="AB139" s="19">
        <f t="shared" si="77"/>
        <v>0</v>
      </c>
      <c r="AC139">
        <f t="shared" si="65"/>
        <v>0</v>
      </c>
      <c r="AD139">
        <f t="shared" si="78"/>
        <v>0</v>
      </c>
      <c r="AE139">
        <f t="shared" si="66"/>
        <v>1</v>
      </c>
      <c r="AF139">
        <f t="shared" si="79"/>
        <v>0</v>
      </c>
      <c r="AG139">
        <f t="shared" si="67"/>
        <v>0</v>
      </c>
      <c r="AH139">
        <f t="shared" si="80"/>
        <v>0</v>
      </c>
      <c r="AI139">
        <f t="shared" si="68"/>
        <v>0</v>
      </c>
      <c r="AJ139">
        <f t="shared" si="81"/>
        <v>0</v>
      </c>
      <c r="AL139" s="19">
        <f t="shared" si="69"/>
        <v>0</v>
      </c>
      <c r="AM139" s="15">
        <f t="shared" si="70"/>
        <v>0</v>
      </c>
      <c r="AN139" s="15">
        <f t="shared" si="71"/>
        <v>0</v>
      </c>
      <c r="AO139">
        <f t="shared" si="57"/>
        <v>0</v>
      </c>
      <c r="AP139" s="15">
        <f t="shared" si="72"/>
        <v>0</v>
      </c>
      <c r="AQ139">
        <f t="shared" si="82"/>
        <v>0</v>
      </c>
      <c r="AR139" s="15">
        <f t="shared" si="73"/>
        <v>1</v>
      </c>
      <c r="AS139">
        <f t="shared" si="83"/>
        <v>0</v>
      </c>
      <c r="AT139" s="15">
        <f t="shared" si="74"/>
        <v>0</v>
      </c>
      <c r="AU139">
        <f t="shared" si="84"/>
        <v>0</v>
      </c>
      <c r="AV139" s="15">
        <f t="shared" si="75"/>
        <v>0</v>
      </c>
      <c r="AW139">
        <f t="shared" si="58"/>
        <v>0</v>
      </c>
    </row>
    <row r="140" spans="1:49" ht="15" customHeight="1">
      <c r="A140" s="95" t="s">
        <v>81</v>
      </c>
      <c r="B140" s="96">
        <v>3</v>
      </c>
      <c r="C140" s="97">
        <v>2011</v>
      </c>
      <c r="D140" s="95" t="s">
        <v>18</v>
      </c>
      <c r="E140" s="98">
        <v>5</v>
      </c>
      <c r="F140" s="98">
        <v>32</v>
      </c>
      <c r="G140" s="98">
        <v>38</v>
      </c>
      <c r="H140" s="98">
        <v>13</v>
      </c>
      <c r="I140" s="98">
        <v>25</v>
      </c>
      <c r="J140" s="94"/>
      <c r="K140" s="99">
        <v>34.210526315789501</v>
      </c>
      <c r="L140" s="99">
        <v>50</v>
      </c>
      <c r="M140" s="94"/>
      <c r="N140" s="98">
        <v>65</v>
      </c>
      <c r="O140" s="100">
        <v>20</v>
      </c>
      <c r="P140" s="94"/>
      <c r="Q140" s="99">
        <v>33.245523437914699</v>
      </c>
      <c r="R140" s="100">
        <v>20</v>
      </c>
      <c r="S140" s="101">
        <v>42277</v>
      </c>
      <c r="T140">
        <f t="shared" si="59"/>
        <v>0</v>
      </c>
      <c r="U140">
        <f t="shared" si="60"/>
        <v>0</v>
      </c>
      <c r="V140">
        <f t="shared" si="61"/>
        <v>1</v>
      </c>
      <c r="W140">
        <f t="shared" si="76"/>
        <v>0</v>
      </c>
      <c r="Y140" s="19">
        <f t="shared" si="62"/>
        <v>0</v>
      </c>
      <c r="Z140" s="19">
        <f t="shared" si="63"/>
        <v>0</v>
      </c>
      <c r="AA140" s="19">
        <f t="shared" si="64"/>
        <v>0</v>
      </c>
      <c r="AB140" s="19">
        <f t="shared" si="77"/>
        <v>0</v>
      </c>
      <c r="AC140">
        <f t="shared" si="65"/>
        <v>0</v>
      </c>
      <c r="AD140">
        <f t="shared" si="78"/>
        <v>0</v>
      </c>
      <c r="AE140">
        <f t="shared" si="66"/>
        <v>0</v>
      </c>
      <c r="AF140">
        <f t="shared" si="79"/>
        <v>0</v>
      </c>
      <c r="AG140">
        <f t="shared" si="67"/>
        <v>0</v>
      </c>
      <c r="AH140">
        <f t="shared" si="80"/>
        <v>0</v>
      </c>
      <c r="AI140">
        <f t="shared" si="68"/>
        <v>1</v>
      </c>
      <c r="AJ140">
        <f t="shared" si="81"/>
        <v>0</v>
      </c>
      <c r="AL140" s="19">
        <f t="shared" si="69"/>
        <v>0</v>
      </c>
      <c r="AM140" s="15">
        <f t="shared" si="70"/>
        <v>0</v>
      </c>
      <c r="AN140" s="15">
        <f t="shared" si="71"/>
        <v>0</v>
      </c>
      <c r="AO140">
        <f t="shared" si="57"/>
        <v>0</v>
      </c>
      <c r="AP140" s="15">
        <f t="shared" si="72"/>
        <v>0</v>
      </c>
      <c r="AQ140">
        <f t="shared" si="82"/>
        <v>0</v>
      </c>
      <c r="AR140" s="15">
        <f t="shared" si="73"/>
        <v>0</v>
      </c>
      <c r="AS140">
        <f t="shared" si="83"/>
        <v>0</v>
      </c>
      <c r="AT140" s="15">
        <f t="shared" si="74"/>
        <v>0</v>
      </c>
      <c r="AU140">
        <f t="shared" si="84"/>
        <v>0</v>
      </c>
      <c r="AV140" s="15">
        <f t="shared" si="75"/>
        <v>1</v>
      </c>
      <c r="AW140">
        <f t="shared" si="58"/>
        <v>0</v>
      </c>
    </row>
    <row r="141" spans="1:49" ht="15" customHeight="1">
      <c r="A141" s="95" t="s">
        <v>81</v>
      </c>
      <c r="B141" s="96">
        <v>3</v>
      </c>
      <c r="C141" s="97">
        <v>2012</v>
      </c>
      <c r="D141" s="95" t="s">
        <v>19</v>
      </c>
      <c r="E141" s="98">
        <v>1</v>
      </c>
      <c r="F141" s="98">
        <v>3</v>
      </c>
      <c r="G141" s="98">
        <v>7</v>
      </c>
      <c r="H141" s="98">
        <v>4</v>
      </c>
      <c r="I141" s="98">
        <v>3</v>
      </c>
      <c r="J141" s="99">
        <v>57.142857142857103</v>
      </c>
      <c r="K141" s="99">
        <v>57.142857142857103</v>
      </c>
      <c r="L141" s="99">
        <v>50</v>
      </c>
      <c r="M141" s="98">
        <v>30</v>
      </c>
      <c r="N141" s="98">
        <v>30</v>
      </c>
      <c r="O141" s="100">
        <v>20</v>
      </c>
      <c r="P141" s="98">
        <v>23</v>
      </c>
      <c r="Q141" s="99">
        <v>25.510869565217401</v>
      </c>
      <c r="R141" s="100">
        <v>20</v>
      </c>
      <c r="S141" s="101">
        <v>42277</v>
      </c>
      <c r="T141">
        <f t="shared" si="59"/>
        <v>0</v>
      </c>
      <c r="U141">
        <f t="shared" si="60"/>
        <v>0</v>
      </c>
      <c r="V141">
        <f t="shared" si="61"/>
        <v>0</v>
      </c>
      <c r="W141">
        <f t="shared" si="76"/>
        <v>0</v>
      </c>
      <c r="Y141" s="19">
        <f t="shared" si="62"/>
        <v>0</v>
      </c>
      <c r="Z141" s="19">
        <f t="shared" si="63"/>
        <v>0</v>
      </c>
      <c r="AA141" s="19">
        <f t="shared" si="64"/>
        <v>1</v>
      </c>
      <c r="AB141" s="19">
        <f t="shared" si="77"/>
        <v>0</v>
      </c>
      <c r="AC141">
        <f t="shared" si="65"/>
        <v>0</v>
      </c>
      <c r="AD141">
        <f t="shared" si="78"/>
        <v>0</v>
      </c>
      <c r="AE141">
        <f t="shared" si="66"/>
        <v>0</v>
      </c>
      <c r="AF141">
        <f t="shared" si="79"/>
        <v>0</v>
      </c>
      <c r="AG141">
        <f t="shared" si="67"/>
        <v>0</v>
      </c>
      <c r="AH141">
        <f t="shared" si="80"/>
        <v>0</v>
      </c>
      <c r="AI141">
        <f t="shared" si="68"/>
        <v>0</v>
      </c>
      <c r="AJ141">
        <f t="shared" si="81"/>
        <v>0</v>
      </c>
      <c r="AL141" s="19">
        <f t="shared" si="69"/>
        <v>0</v>
      </c>
      <c r="AM141" s="15">
        <f t="shared" si="70"/>
        <v>0</v>
      </c>
      <c r="AN141" s="15">
        <f t="shared" si="71"/>
        <v>1</v>
      </c>
      <c r="AO141">
        <f t="shared" si="57"/>
        <v>0</v>
      </c>
      <c r="AP141" s="15">
        <f t="shared" si="72"/>
        <v>0</v>
      </c>
      <c r="AQ141">
        <f t="shared" si="82"/>
        <v>0</v>
      </c>
      <c r="AR141" s="15">
        <f t="shared" si="73"/>
        <v>0</v>
      </c>
      <c r="AS141">
        <f t="shared" si="83"/>
        <v>0</v>
      </c>
      <c r="AT141" s="15">
        <f t="shared" si="74"/>
        <v>0</v>
      </c>
      <c r="AU141">
        <f t="shared" si="84"/>
        <v>0</v>
      </c>
      <c r="AV141" s="15">
        <f t="shared" si="75"/>
        <v>0</v>
      </c>
      <c r="AW141">
        <f t="shared" si="58"/>
        <v>0</v>
      </c>
    </row>
    <row r="142" spans="1:49" ht="15" customHeight="1">
      <c r="A142" s="95" t="s">
        <v>81</v>
      </c>
      <c r="B142" s="96">
        <v>3</v>
      </c>
      <c r="C142" s="97">
        <v>2012</v>
      </c>
      <c r="D142" s="95" t="s">
        <v>17</v>
      </c>
      <c r="E142" s="98">
        <v>2</v>
      </c>
      <c r="F142" s="98">
        <v>6</v>
      </c>
      <c r="G142" s="98">
        <v>9</v>
      </c>
      <c r="H142" s="98">
        <v>4</v>
      </c>
      <c r="I142" s="98">
        <v>5</v>
      </c>
      <c r="J142" s="99">
        <v>44.4444444444444</v>
      </c>
      <c r="K142" s="99">
        <v>50</v>
      </c>
      <c r="L142" s="99">
        <v>50</v>
      </c>
      <c r="M142" s="98">
        <v>29</v>
      </c>
      <c r="N142" s="98">
        <v>36</v>
      </c>
      <c r="O142" s="100">
        <v>20</v>
      </c>
      <c r="P142" s="98">
        <v>20</v>
      </c>
      <c r="Q142" s="99">
        <v>22.945054945054899</v>
      </c>
      <c r="R142" s="100">
        <v>20</v>
      </c>
      <c r="S142" s="101">
        <v>42277</v>
      </c>
      <c r="T142">
        <f t="shared" si="59"/>
        <v>0</v>
      </c>
      <c r="U142">
        <f t="shared" si="60"/>
        <v>0</v>
      </c>
      <c r="V142">
        <f t="shared" si="61"/>
        <v>0</v>
      </c>
      <c r="W142">
        <f t="shared" si="76"/>
        <v>0</v>
      </c>
      <c r="Y142" s="19">
        <f t="shared" si="62"/>
        <v>0</v>
      </c>
      <c r="Z142" s="19">
        <f t="shared" si="63"/>
        <v>0</v>
      </c>
      <c r="AA142" s="19">
        <f t="shared" si="64"/>
        <v>0</v>
      </c>
      <c r="AB142" s="19">
        <f t="shared" si="77"/>
        <v>0</v>
      </c>
      <c r="AC142">
        <f t="shared" si="65"/>
        <v>1</v>
      </c>
      <c r="AD142">
        <f t="shared" si="78"/>
        <v>0</v>
      </c>
      <c r="AE142">
        <f t="shared" si="66"/>
        <v>0</v>
      </c>
      <c r="AF142">
        <f t="shared" si="79"/>
        <v>0</v>
      </c>
      <c r="AG142">
        <f t="shared" si="67"/>
        <v>0</v>
      </c>
      <c r="AH142">
        <f t="shared" si="80"/>
        <v>0</v>
      </c>
      <c r="AI142">
        <f t="shared" si="68"/>
        <v>0</v>
      </c>
      <c r="AJ142">
        <f t="shared" si="81"/>
        <v>0</v>
      </c>
      <c r="AL142" s="19">
        <f t="shared" si="69"/>
        <v>0</v>
      </c>
      <c r="AM142" s="15">
        <f t="shared" si="70"/>
        <v>0</v>
      </c>
      <c r="AN142" s="15">
        <f t="shared" si="71"/>
        <v>0</v>
      </c>
      <c r="AO142">
        <f t="shared" si="57"/>
        <v>0</v>
      </c>
      <c r="AP142" s="15">
        <f t="shared" si="72"/>
        <v>1</v>
      </c>
      <c r="AQ142">
        <f t="shared" si="82"/>
        <v>0</v>
      </c>
      <c r="AR142" s="15">
        <f t="shared" si="73"/>
        <v>0</v>
      </c>
      <c r="AS142">
        <f t="shared" si="83"/>
        <v>0</v>
      </c>
      <c r="AT142" s="15">
        <f t="shared" si="74"/>
        <v>0</v>
      </c>
      <c r="AU142">
        <f t="shared" si="84"/>
        <v>0</v>
      </c>
      <c r="AV142" s="15">
        <f t="shared" si="75"/>
        <v>0</v>
      </c>
      <c r="AW142">
        <f t="shared" si="58"/>
        <v>0</v>
      </c>
    </row>
    <row r="143" spans="1:49" ht="15" customHeight="1">
      <c r="A143" s="95" t="s">
        <v>81</v>
      </c>
      <c r="B143" s="96">
        <v>3</v>
      </c>
      <c r="C143" s="97">
        <v>2012</v>
      </c>
      <c r="D143" s="95" t="s">
        <v>20</v>
      </c>
      <c r="E143" s="98">
        <v>3</v>
      </c>
      <c r="F143" s="98">
        <v>11</v>
      </c>
      <c r="G143" s="98">
        <v>6</v>
      </c>
      <c r="H143" s="98">
        <v>2</v>
      </c>
      <c r="I143" s="98">
        <v>4</v>
      </c>
      <c r="J143" s="99">
        <v>33.3333333333333</v>
      </c>
      <c r="K143" s="99">
        <v>45.454545454545503</v>
      </c>
      <c r="L143" s="99">
        <v>50</v>
      </c>
      <c r="M143" s="98">
        <v>31</v>
      </c>
      <c r="N143" s="98">
        <v>47</v>
      </c>
      <c r="O143" s="100">
        <v>20</v>
      </c>
      <c r="P143" s="98">
        <v>25</v>
      </c>
      <c r="Q143" s="99">
        <v>24.241758241758198</v>
      </c>
      <c r="R143" s="100">
        <v>20</v>
      </c>
      <c r="S143" s="101">
        <v>42277</v>
      </c>
      <c r="T143">
        <f t="shared" si="59"/>
        <v>0</v>
      </c>
      <c r="U143">
        <f t="shared" si="60"/>
        <v>0</v>
      </c>
      <c r="V143">
        <f t="shared" si="61"/>
        <v>0</v>
      </c>
      <c r="W143">
        <f t="shared" si="76"/>
        <v>0</v>
      </c>
      <c r="Y143" s="19">
        <f t="shared" si="62"/>
        <v>0</v>
      </c>
      <c r="Z143" s="19">
        <f t="shared" si="63"/>
        <v>0</v>
      </c>
      <c r="AA143" s="19">
        <f t="shared" si="64"/>
        <v>0</v>
      </c>
      <c r="AB143" s="19">
        <f t="shared" si="77"/>
        <v>0</v>
      </c>
      <c r="AC143">
        <f t="shared" si="65"/>
        <v>0</v>
      </c>
      <c r="AD143">
        <f t="shared" si="78"/>
        <v>0</v>
      </c>
      <c r="AE143">
        <f t="shared" si="66"/>
        <v>1</v>
      </c>
      <c r="AF143">
        <f t="shared" si="79"/>
        <v>0</v>
      </c>
      <c r="AG143">
        <f t="shared" si="67"/>
        <v>0</v>
      </c>
      <c r="AH143">
        <f t="shared" si="80"/>
        <v>0</v>
      </c>
      <c r="AI143">
        <f t="shared" si="68"/>
        <v>0</v>
      </c>
      <c r="AJ143">
        <f t="shared" si="81"/>
        <v>0</v>
      </c>
      <c r="AL143" s="19">
        <f t="shared" si="69"/>
        <v>0</v>
      </c>
      <c r="AM143" s="15">
        <f t="shared" si="70"/>
        <v>0</v>
      </c>
      <c r="AN143" s="15">
        <f t="shared" si="71"/>
        <v>0</v>
      </c>
      <c r="AO143">
        <f t="shared" si="57"/>
        <v>0</v>
      </c>
      <c r="AP143" s="15">
        <f t="shared" si="72"/>
        <v>0</v>
      </c>
      <c r="AQ143">
        <f t="shared" si="82"/>
        <v>0</v>
      </c>
      <c r="AR143" s="15">
        <f t="shared" si="73"/>
        <v>1</v>
      </c>
      <c r="AS143">
        <f t="shared" si="83"/>
        <v>0</v>
      </c>
      <c r="AT143" s="15">
        <f t="shared" si="74"/>
        <v>0</v>
      </c>
      <c r="AU143">
        <f t="shared" si="84"/>
        <v>0</v>
      </c>
      <c r="AV143" s="15">
        <f t="shared" si="75"/>
        <v>0</v>
      </c>
      <c r="AW143">
        <f t="shared" si="58"/>
        <v>0</v>
      </c>
    </row>
    <row r="144" spans="1:49" ht="15" customHeight="1">
      <c r="A144" s="95" t="s">
        <v>81</v>
      </c>
      <c r="B144" s="96">
        <v>3</v>
      </c>
      <c r="C144" s="97">
        <v>2012</v>
      </c>
      <c r="D144" s="95" t="s">
        <v>21</v>
      </c>
      <c r="E144" s="98">
        <v>4</v>
      </c>
      <c r="F144" s="98">
        <v>4</v>
      </c>
      <c r="G144" s="98">
        <v>2</v>
      </c>
      <c r="H144" s="98">
        <v>0</v>
      </c>
      <c r="I144" s="98">
        <v>2</v>
      </c>
      <c r="J144" s="99">
        <v>0</v>
      </c>
      <c r="K144" s="99">
        <v>41.6666666666667</v>
      </c>
      <c r="L144" s="99">
        <v>50</v>
      </c>
      <c r="M144" s="98">
        <v>29</v>
      </c>
      <c r="N144" s="98">
        <v>51</v>
      </c>
      <c r="O144" s="100">
        <v>20</v>
      </c>
      <c r="P144" s="98">
        <v>27</v>
      </c>
      <c r="Q144" s="99">
        <v>25.869565217391301</v>
      </c>
      <c r="R144" s="100">
        <v>20</v>
      </c>
      <c r="S144" s="101">
        <v>42277</v>
      </c>
      <c r="T144">
        <f t="shared" si="59"/>
        <v>0</v>
      </c>
      <c r="U144">
        <f t="shared" si="60"/>
        <v>0</v>
      </c>
      <c r="V144">
        <f t="shared" si="61"/>
        <v>0</v>
      </c>
      <c r="W144">
        <f t="shared" si="76"/>
        <v>0</v>
      </c>
      <c r="Y144" s="19">
        <f t="shared" si="62"/>
        <v>0</v>
      </c>
      <c r="Z144" s="19">
        <f t="shared" si="63"/>
        <v>0</v>
      </c>
      <c r="AA144" s="19">
        <f t="shared" si="64"/>
        <v>0</v>
      </c>
      <c r="AB144" s="19">
        <f t="shared" si="77"/>
        <v>0</v>
      </c>
      <c r="AC144">
        <f t="shared" si="65"/>
        <v>0</v>
      </c>
      <c r="AD144">
        <f t="shared" si="78"/>
        <v>0</v>
      </c>
      <c r="AE144">
        <f t="shared" si="66"/>
        <v>0</v>
      </c>
      <c r="AF144">
        <f t="shared" si="79"/>
        <v>0</v>
      </c>
      <c r="AG144">
        <f t="shared" si="67"/>
        <v>1</v>
      </c>
      <c r="AH144">
        <f t="shared" si="80"/>
        <v>0</v>
      </c>
      <c r="AI144">
        <f t="shared" si="68"/>
        <v>0</v>
      </c>
      <c r="AJ144">
        <f t="shared" si="81"/>
        <v>0</v>
      </c>
      <c r="AL144" s="19">
        <f t="shared" si="69"/>
        <v>0</v>
      </c>
      <c r="AM144" s="15">
        <f t="shared" si="70"/>
        <v>0</v>
      </c>
      <c r="AN144" s="15">
        <f t="shared" si="71"/>
        <v>0</v>
      </c>
      <c r="AO144">
        <f t="shared" si="57"/>
        <v>0</v>
      </c>
      <c r="AP144" s="15">
        <f t="shared" si="72"/>
        <v>0</v>
      </c>
      <c r="AQ144">
        <f t="shared" si="82"/>
        <v>0</v>
      </c>
      <c r="AR144" s="15">
        <f t="shared" si="73"/>
        <v>0</v>
      </c>
      <c r="AS144">
        <f t="shared" si="83"/>
        <v>0</v>
      </c>
      <c r="AT144" s="15">
        <f t="shared" si="74"/>
        <v>1</v>
      </c>
      <c r="AU144">
        <f t="shared" si="84"/>
        <v>0</v>
      </c>
      <c r="AV144" s="15">
        <f t="shared" si="75"/>
        <v>0</v>
      </c>
      <c r="AW144">
        <f t="shared" si="58"/>
        <v>0</v>
      </c>
    </row>
    <row r="145" spans="1:49" ht="15" customHeight="1">
      <c r="A145" s="95" t="s">
        <v>81</v>
      </c>
      <c r="B145" s="96">
        <v>3</v>
      </c>
      <c r="C145" s="97">
        <v>2012</v>
      </c>
      <c r="D145" s="95" t="s">
        <v>18</v>
      </c>
      <c r="E145" s="98">
        <v>5</v>
      </c>
      <c r="F145" s="98">
        <v>24</v>
      </c>
      <c r="G145" s="98">
        <v>24</v>
      </c>
      <c r="H145" s="98">
        <v>10</v>
      </c>
      <c r="I145" s="98">
        <v>14</v>
      </c>
      <c r="J145" s="94"/>
      <c r="K145" s="99">
        <v>41.6666666666667</v>
      </c>
      <c r="L145" s="99">
        <v>50</v>
      </c>
      <c r="M145" s="94"/>
      <c r="N145" s="98">
        <v>51</v>
      </c>
      <c r="O145" s="100">
        <v>20</v>
      </c>
      <c r="P145" s="94"/>
      <c r="Q145" s="99">
        <v>24.6418119923555</v>
      </c>
      <c r="R145" s="100">
        <v>20</v>
      </c>
      <c r="S145" s="101">
        <v>42277</v>
      </c>
      <c r="T145">
        <f t="shared" si="59"/>
        <v>0</v>
      </c>
      <c r="U145">
        <f t="shared" si="60"/>
        <v>0</v>
      </c>
      <c r="V145">
        <f t="shared" si="61"/>
        <v>1</v>
      </c>
      <c r="W145">
        <f t="shared" si="76"/>
        <v>0</v>
      </c>
      <c r="Y145" s="19">
        <f t="shared" si="62"/>
        <v>0</v>
      </c>
      <c r="Z145" s="19">
        <f t="shared" si="63"/>
        <v>0</v>
      </c>
      <c r="AA145" s="19">
        <f t="shared" si="64"/>
        <v>0</v>
      </c>
      <c r="AB145" s="19">
        <f t="shared" si="77"/>
        <v>0</v>
      </c>
      <c r="AC145">
        <f t="shared" si="65"/>
        <v>0</v>
      </c>
      <c r="AD145">
        <f t="shared" si="78"/>
        <v>0</v>
      </c>
      <c r="AE145">
        <f t="shared" si="66"/>
        <v>0</v>
      </c>
      <c r="AF145">
        <f t="shared" si="79"/>
        <v>0</v>
      </c>
      <c r="AG145">
        <f t="shared" si="67"/>
        <v>0</v>
      </c>
      <c r="AH145">
        <f t="shared" si="80"/>
        <v>0</v>
      </c>
      <c r="AI145">
        <f t="shared" si="68"/>
        <v>1</v>
      </c>
      <c r="AJ145">
        <f t="shared" si="81"/>
        <v>0</v>
      </c>
      <c r="AL145" s="19">
        <f t="shared" si="69"/>
        <v>0</v>
      </c>
      <c r="AM145" s="15">
        <f t="shared" si="70"/>
        <v>0</v>
      </c>
      <c r="AN145" s="15">
        <f t="shared" si="71"/>
        <v>0</v>
      </c>
      <c r="AO145">
        <f t="shared" si="57"/>
        <v>0</v>
      </c>
      <c r="AP145" s="15">
        <f t="shared" si="72"/>
        <v>0</v>
      </c>
      <c r="AQ145">
        <f t="shared" si="82"/>
        <v>0</v>
      </c>
      <c r="AR145" s="15">
        <f t="shared" si="73"/>
        <v>0</v>
      </c>
      <c r="AS145">
        <f t="shared" si="83"/>
        <v>0</v>
      </c>
      <c r="AT145" s="15">
        <f t="shared" si="74"/>
        <v>0</v>
      </c>
      <c r="AU145">
        <f t="shared" si="84"/>
        <v>0</v>
      </c>
      <c r="AV145" s="15">
        <f t="shared" si="75"/>
        <v>1</v>
      </c>
      <c r="AW145">
        <f t="shared" si="58"/>
        <v>0</v>
      </c>
    </row>
    <row r="146" spans="1:49" ht="15" customHeight="1">
      <c r="A146" s="95" t="s">
        <v>81</v>
      </c>
      <c r="B146" s="96">
        <v>3</v>
      </c>
      <c r="C146" s="97">
        <v>2011</v>
      </c>
      <c r="D146" s="95" t="s">
        <v>21</v>
      </c>
      <c r="E146" s="98">
        <v>4</v>
      </c>
      <c r="F146" s="98">
        <v>4</v>
      </c>
      <c r="G146" s="98">
        <v>9</v>
      </c>
      <c r="H146" s="98">
        <v>5</v>
      </c>
      <c r="I146" s="98">
        <v>4</v>
      </c>
      <c r="J146" s="99">
        <v>55.5555555555556</v>
      </c>
      <c r="K146" s="99">
        <v>34.210526315789501</v>
      </c>
      <c r="L146" s="99">
        <v>50</v>
      </c>
      <c r="M146" s="98">
        <v>36</v>
      </c>
      <c r="N146" s="98">
        <v>65</v>
      </c>
      <c r="O146" s="100">
        <v>20</v>
      </c>
      <c r="P146" s="98">
        <v>27</v>
      </c>
      <c r="Q146" s="99">
        <v>30.152173913043502</v>
      </c>
      <c r="R146" s="100">
        <v>20</v>
      </c>
      <c r="S146" s="101">
        <v>42277</v>
      </c>
      <c r="T146">
        <f t="shared" si="59"/>
        <v>0</v>
      </c>
      <c r="U146">
        <f t="shared" si="60"/>
        <v>0</v>
      </c>
      <c r="V146">
        <f t="shared" si="61"/>
        <v>0</v>
      </c>
      <c r="W146">
        <f t="shared" si="76"/>
        <v>0</v>
      </c>
      <c r="Y146" s="19">
        <f t="shared" si="62"/>
        <v>0</v>
      </c>
      <c r="Z146" s="19">
        <f t="shared" si="63"/>
        <v>0</v>
      </c>
      <c r="AA146" s="19">
        <f t="shared" si="64"/>
        <v>0</v>
      </c>
      <c r="AB146" s="19">
        <f t="shared" si="77"/>
        <v>0</v>
      </c>
      <c r="AC146">
        <f t="shared" si="65"/>
        <v>0</v>
      </c>
      <c r="AD146">
        <f t="shared" si="78"/>
        <v>0</v>
      </c>
      <c r="AE146">
        <f t="shared" si="66"/>
        <v>0</v>
      </c>
      <c r="AF146">
        <f t="shared" si="79"/>
        <v>0</v>
      </c>
      <c r="AG146">
        <f t="shared" si="67"/>
        <v>1</v>
      </c>
      <c r="AH146">
        <f t="shared" si="80"/>
        <v>0</v>
      </c>
      <c r="AI146">
        <f t="shared" si="68"/>
        <v>0</v>
      </c>
      <c r="AJ146">
        <f t="shared" si="81"/>
        <v>0</v>
      </c>
      <c r="AL146" s="19">
        <f t="shared" si="69"/>
        <v>0</v>
      </c>
      <c r="AM146" s="15">
        <f t="shared" si="70"/>
        <v>0</v>
      </c>
      <c r="AN146" s="15">
        <f t="shared" si="71"/>
        <v>0</v>
      </c>
      <c r="AO146">
        <f t="shared" si="57"/>
        <v>0</v>
      </c>
      <c r="AP146" s="15">
        <f t="shared" si="72"/>
        <v>0</v>
      </c>
      <c r="AQ146">
        <f t="shared" si="82"/>
        <v>0</v>
      </c>
      <c r="AR146" s="15">
        <f t="shared" si="73"/>
        <v>0</v>
      </c>
      <c r="AS146">
        <f t="shared" si="83"/>
        <v>0</v>
      </c>
      <c r="AT146" s="15">
        <f t="shared" si="74"/>
        <v>1</v>
      </c>
      <c r="AU146">
        <f t="shared" si="84"/>
        <v>0</v>
      </c>
      <c r="AV146" s="15">
        <f t="shared" si="75"/>
        <v>0</v>
      </c>
      <c r="AW146">
        <f t="shared" si="58"/>
        <v>0</v>
      </c>
    </row>
    <row r="147" spans="1:49" ht="15" customHeight="1">
      <c r="A147" s="95" t="s">
        <v>81</v>
      </c>
      <c r="B147" s="96">
        <v>3</v>
      </c>
      <c r="C147" s="97">
        <v>2013</v>
      </c>
      <c r="D147" s="95" t="s">
        <v>19</v>
      </c>
      <c r="E147" s="98">
        <v>1</v>
      </c>
      <c r="F147" s="98">
        <v>8</v>
      </c>
      <c r="G147" s="98">
        <v>7</v>
      </c>
      <c r="H147" s="98">
        <v>3</v>
      </c>
      <c r="I147" s="98">
        <v>4</v>
      </c>
      <c r="J147" s="99">
        <v>42.857142857142897</v>
      </c>
      <c r="K147" s="99">
        <v>42.857142857142897</v>
      </c>
      <c r="L147" s="99">
        <v>50</v>
      </c>
      <c r="M147" s="98">
        <v>35</v>
      </c>
      <c r="N147" s="98">
        <v>35</v>
      </c>
      <c r="O147" s="100">
        <v>20</v>
      </c>
      <c r="P147" s="98">
        <v>28</v>
      </c>
      <c r="Q147" s="99">
        <v>28.695652173913</v>
      </c>
      <c r="R147" s="100">
        <v>20</v>
      </c>
      <c r="S147" s="101">
        <v>42277</v>
      </c>
      <c r="T147">
        <f t="shared" si="59"/>
        <v>0</v>
      </c>
      <c r="U147">
        <f t="shared" si="60"/>
        <v>0</v>
      </c>
      <c r="V147">
        <f t="shared" si="61"/>
        <v>0</v>
      </c>
      <c r="W147">
        <f t="shared" si="76"/>
        <v>0</v>
      </c>
      <c r="Y147" s="19">
        <f t="shared" si="62"/>
        <v>0</v>
      </c>
      <c r="Z147" s="19">
        <f t="shared" si="63"/>
        <v>0</v>
      </c>
      <c r="AA147" s="19">
        <f t="shared" si="64"/>
        <v>1</v>
      </c>
      <c r="AB147" s="19">
        <f t="shared" si="77"/>
        <v>0</v>
      </c>
      <c r="AC147">
        <f t="shared" si="65"/>
        <v>0</v>
      </c>
      <c r="AD147">
        <f t="shared" si="78"/>
        <v>0</v>
      </c>
      <c r="AE147">
        <f t="shared" si="66"/>
        <v>0</v>
      </c>
      <c r="AF147">
        <f t="shared" si="79"/>
        <v>0</v>
      </c>
      <c r="AG147">
        <f t="shared" si="67"/>
        <v>0</v>
      </c>
      <c r="AH147">
        <f t="shared" si="80"/>
        <v>0</v>
      </c>
      <c r="AI147">
        <f t="shared" si="68"/>
        <v>0</v>
      </c>
      <c r="AJ147">
        <f t="shared" si="81"/>
        <v>0</v>
      </c>
      <c r="AL147" s="19">
        <f t="shared" si="69"/>
        <v>0</v>
      </c>
      <c r="AM147" s="15">
        <f t="shared" si="70"/>
        <v>0</v>
      </c>
      <c r="AN147" s="15">
        <f t="shared" si="71"/>
        <v>1</v>
      </c>
      <c r="AO147">
        <f t="shared" si="57"/>
        <v>0</v>
      </c>
      <c r="AP147" s="15">
        <f t="shared" si="72"/>
        <v>0</v>
      </c>
      <c r="AQ147">
        <f t="shared" si="82"/>
        <v>0</v>
      </c>
      <c r="AR147" s="15">
        <f t="shared" si="73"/>
        <v>0</v>
      </c>
      <c r="AS147">
        <f t="shared" si="83"/>
        <v>0</v>
      </c>
      <c r="AT147" s="15">
        <f t="shared" si="74"/>
        <v>0</v>
      </c>
      <c r="AU147">
        <f t="shared" si="84"/>
        <v>0</v>
      </c>
      <c r="AV147" s="15">
        <f t="shared" si="75"/>
        <v>0</v>
      </c>
      <c r="AW147">
        <f t="shared" si="58"/>
        <v>0</v>
      </c>
    </row>
    <row r="148" spans="1:49" ht="15" customHeight="1">
      <c r="A148" s="95" t="s">
        <v>23</v>
      </c>
      <c r="B148" s="96">
        <v>4</v>
      </c>
      <c r="C148" s="97">
        <v>2015</v>
      </c>
      <c r="D148" s="95" t="s">
        <v>21</v>
      </c>
      <c r="E148" s="98">
        <v>4</v>
      </c>
      <c r="F148" s="98">
        <v>0</v>
      </c>
      <c r="G148" s="98">
        <v>0</v>
      </c>
      <c r="H148" s="94"/>
      <c r="I148" s="94"/>
      <c r="J148" s="94"/>
      <c r="K148" s="99">
        <v>40</v>
      </c>
      <c r="L148" s="99">
        <v>50</v>
      </c>
      <c r="M148" s="98">
        <v>4</v>
      </c>
      <c r="N148" s="98">
        <v>49</v>
      </c>
      <c r="O148" s="100">
        <v>20</v>
      </c>
      <c r="P148" s="98">
        <v>4</v>
      </c>
      <c r="Q148" s="99">
        <v>4</v>
      </c>
      <c r="R148" s="100">
        <v>20</v>
      </c>
      <c r="S148" s="101">
        <v>42277</v>
      </c>
      <c r="T148">
        <f t="shared" si="59"/>
        <v>0</v>
      </c>
      <c r="U148">
        <f t="shared" si="60"/>
        <v>1</v>
      </c>
      <c r="V148">
        <f t="shared" si="61"/>
        <v>0</v>
      </c>
      <c r="W148">
        <f t="shared" si="76"/>
        <v>0</v>
      </c>
      <c r="Y148" s="19">
        <f t="shared" si="62"/>
        <v>0</v>
      </c>
      <c r="Z148" s="19">
        <f t="shared" si="63"/>
        <v>1</v>
      </c>
      <c r="AA148" s="19">
        <f t="shared" si="64"/>
        <v>0</v>
      </c>
      <c r="AB148" s="19">
        <f t="shared" si="77"/>
        <v>0</v>
      </c>
      <c r="AC148">
        <f t="shared" si="65"/>
        <v>0</v>
      </c>
      <c r="AD148">
        <f t="shared" si="78"/>
        <v>0</v>
      </c>
      <c r="AE148">
        <f t="shared" si="66"/>
        <v>0</v>
      </c>
      <c r="AF148">
        <f t="shared" si="79"/>
        <v>0</v>
      </c>
      <c r="AG148">
        <f t="shared" si="67"/>
        <v>1</v>
      </c>
      <c r="AH148">
        <f t="shared" si="80"/>
        <v>0</v>
      </c>
      <c r="AI148">
        <f t="shared" si="68"/>
        <v>0</v>
      </c>
      <c r="AJ148">
        <f t="shared" si="81"/>
        <v>0</v>
      </c>
      <c r="AL148" s="19">
        <f t="shared" si="69"/>
        <v>0</v>
      </c>
      <c r="AM148" s="15">
        <f t="shared" si="70"/>
        <v>0</v>
      </c>
      <c r="AN148" s="15">
        <f t="shared" si="71"/>
        <v>0</v>
      </c>
      <c r="AO148">
        <f t="shared" si="57"/>
        <v>0</v>
      </c>
      <c r="AP148" s="15">
        <f t="shared" si="72"/>
        <v>0</v>
      </c>
      <c r="AQ148">
        <f t="shared" si="82"/>
        <v>0</v>
      </c>
      <c r="AR148" s="15">
        <f t="shared" si="73"/>
        <v>0</v>
      </c>
      <c r="AS148">
        <f t="shared" si="83"/>
        <v>0</v>
      </c>
      <c r="AT148" s="15">
        <f t="shared" si="74"/>
        <v>1</v>
      </c>
      <c r="AU148">
        <f t="shared" si="84"/>
        <v>0</v>
      </c>
      <c r="AV148" s="15">
        <f t="shared" si="75"/>
        <v>0</v>
      </c>
      <c r="AW148">
        <f t="shared" si="58"/>
        <v>0</v>
      </c>
    </row>
    <row r="149" spans="1:49" ht="15" customHeight="1">
      <c r="A149" s="95" t="s">
        <v>23</v>
      </c>
      <c r="B149" s="96">
        <v>4</v>
      </c>
      <c r="C149" s="97">
        <v>2013</v>
      </c>
      <c r="D149" s="95" t="s">
        <v>17</v>
      </c>
      <c r="E149" s="98">
        <v>2</v>
      </c>
      <c r="F149" s="98">
        <v>6</v>
      </c>
      <c r="G149" s="98">
        <v>7</v>
      </c>
      <c r="H149" s="98">
        <v>4</v>
      </c>
      <c r="I149" s="98">
        <v>3</v>
      </c>
      <c r="J149" s="99">
        <v>57.142857142857103</v>
      </c>
      <c r="K149" s="99">
        <v>58.3333333333333</v>
      </c>
      <c r="L149" s="99">
        <v>50</v>
      </c>
      <c r="M149" s="98">
        <v>37</v>
      </c>
      <c r="N149" s="98">
        <v>42</v>
      </c>
      <c r="O149" s="100">
        <v>20</v>
      </c>
      <c r="P149" s="98">
        <v>30</v>
      </c>
      <c r="Q149" s="99">
        <v>30.533333333333299</v>
      </c>
      <c r="R149" s="100">
        <v>20</v>
      </c>
      <c r="S149" s="101">
        <v>42277</v>
      </c>
      <c r="T149">
        <f t="shared" si="59"/>
        <v>0</v>
      </c>
      <c r="U149">
        <f t="shared" si="60"/>
        <v>0</v>
      </c>
      <c r="V149">
        <f t="shared" si="61"/>
        <v>0</v>
      </c>
      <c r="W149">
        <f t="shared" si="76"/>
        <v>0</v>
      </c>
      <c r="Y149" s="19">
        <f t="shared" si="62"/>
        <v>0</v>
      </c>
      <c r="Z149" s="19">
        <f t="shared" si="63"/>
        <v>0</v>
      </c>
      <c r="AA149" s="19">
        <f t="shared" si="64"/>
        <v>0</v>
      </c>
      <c r="AB149" s="19">
        <f t="shared" si="77"/>
        <v>0</v>
      </c>
      <c r="AC149">
        <f t="shared" si="65"/>
        <v>1</v>
      </c>
      <c r="AD149">
        <f t="shared" si="78"/>
        <v>0</v>
      </c>
      <c r="AE149">
        <f t="shared" si="66"/>
        <v>0</v>
      </c>
      <c r="AF149">
        <f t="shared" si="79"/>
        <v>0</v>
      </c>
      <c r="AG149">
        <f t="shared" si="67"/>
        <v>0</v>
      </c>
      <c r="AH149">
        <f t="shared" si="80"/>
        <v>0</v>
      </c>
      <c r="AI149">
        <f t="shared" si="68"/>
        <v>0</v>
      </c>
      <c r="AJ149">
        <f t="shared" si="81"/>
        <v>0</v>
      </c>
      <c r="AL149" s="19">
        <f t="shared" si="69"/>
        <v>0</v>
      </c>
      <c r="AM149" s="15">
        <f t="shared" si="70"/>
        <v>0</v>
      </c>
      <c r="AN149" s="15">
        <f t="shared" si="71"/>
        <v>0</v>
      </c>
      <c r="AO149">
        <f t="shared" si="57"/>
        <v>0</v>
      </c>
      <c r="AP149" s="15">
        <f t="shared" si="72"/>
        <v>1</v>
      </c>
      <c r="AQ149">
        <f t="shared" si="82"/>
        <v>0</v>
      </c>
      <c r="AR149" s="15">
        <f t="shared" si="73"/>
        <v>0</v>
      </c>
      <c r="AS149">
        <f t="shared" si="83"/>
        <v>0</v>
      </c>
      <c r="AT149" s="15">
        <f t="shared" si="74"/>
        <v>0</v>
      </c>
      <c r="AU149">
        <f t="shared" si="84"/>
        <v>0</v>
      </c>
      <c r="AV149" s="15">
        <f t="shared" si="75"/>
        <v>0</v>
      </c>
      <c r="AW149">
        <f t="shared" si="58"/>
        <v>0</v>
      </c>
    </row>
    <row r="150" spans="1:49" ht="15" customHeight="1">
      <c r="A150" s="95" t="s">
        <v>23</v>
      </c>
      <c r="B150" s="96">
        <v>4</v>
      </c>
      <c r="C150" s="97">
        <v>2013</v>
      </c>
      <c r="D150" s="95" t="s">
        <v>20</v>
      </c>
      <c r="E150" s="98">
        <v>3</v>
      </c>
      <c r="F150" s="98">
        <v>9</v>
      </c>
      <c r="G150" s="98">
        <v>8</v>
      </c>
      <c r="H150" s="98">
        <v>4</v>
      </c>
      <c r="I150" s="98">
        <v>4</v>
      </c>
      <c r="J150" s="99">
        <v>50</v>
      </c>
      <c r="K150" s="99">
        <v>55</v>
      </c>
      <c r="L150" s="99">
        <v>50</v>
      </c>
      <c r="M150" s="98">
        <v>39</v>
      </c>
      <c r="N150" s="98">
        <v>51</v>
      </c>
      <c r="O150" s="100">
        <v>20</v>
      </c>
      <c r="P150" s="98">
        <v>31</v>
      </c>
      <c r="Q150" s="99">
        <v>31.626373626373599</v>
      </c>
      <c r="R150" s="100">
        <v>20</v>
      </c>
      <c r="S150" s="101">
        <v>42277</v>
      </c>
      <c r="T150">
        <f t="shared" si="59"/>
        <v>0</v>
      </c>
      <c r="U150">
        <f t="shared" si="60"/>
        <v>0</v>
      </c>
      <c r="V150">
        <f t="shared" si="61"/>
        <v>0</v>
      </c>
      <c r="W150">
        <f t="shared" si="76"/>
        <v>0</v>
      </c>
      <c r="Y150" s="19">
        <f t="shared" si="62"/>
        <v>0</v>
      </c>
      <c r="Z150" s="19">
        <f t="shared" si="63"/>
        <v>0</v>
      </c>
      <c r="AA150" s="19">
        <f t="shared" si="64"/>
        <v>0</v>
      </c>
      <c r="AB150" s="19">
        <f t="shared" si="77"/>
        <v>0</v>
      </c>
      <c r="AC150">
        <f t="shared" si="65"/>
        <v>0</v>
      </c>
      <c r="AD150">
        <f t="shared" si="78"/>
        <v>0</v>
      </c>
      <c r="AE150">
        <f t="shared" si="66"/>
        <v>1</v>
      </c>
      <c r="AF150">
        <f t="shared" si="79"/>
        <v>0</v>
      </c>
      <c r="AG150">
        <f t="shared" si="67"/>
        <v>0</v>
      </c>
      <c r="AH150">
        <f t="shared" si="80"/>
        <v>0</v>
      </c>
      <c r="AI150">
        <f t="shared" si="68"/>
        <v>0</v>
      </c>
      <c r="AJ150">
        <f t="shared" si="81"/>
        <v>0</v>
      </c>
      <c r="AL150" s="19">
        <f t="shared" si="69"/>
        <v>0</v>
      </c>
      <c r="AM150" s="15">
        <f t="shared" si="70"/>
        <v>0</v>
      </c>
      <c r="AN150" s="15">
        <f t="shared" si="71"/>
        <v>0</v>
      </c>
      <c r="AO150">
        <f t="shared" si="57"/>
        <v>0</v>
      </c>
      <c r="AP150" s="15">
        <f t="shared" si="72"/>
        <v>0</v>
      </c>
      <c r="AQ150">
        <f t="shared" si="82"/>
        <v>0</v>
      </c>
      <c r="AR150" s="15">
        <f t="shared" si="73"/>
        <v>1</v>
      </c>
      <c r="AS150">
        <f t="shared" si="83"/>
        <v>0</v>
      </c>
      <c r="AT150" s="15">
        <f t="shared" si="74"/>
        <v>0</v>
      </c>
      <c r="AU150">
        <f t="shared" si="84"/>
        <v>0</v>
      </c>
      <c r="AV150" s="15">
        <f t="shared" si="75"/>
        <v>0</v>
      </c>
      <c r="AW150">
        <f t="shared" si="58"/>
        <v>0</v>
      </c>
    </row>
    <row r="151" spans="1:49" ht="15" customHeight="1">
      <c r="A151" s="95" t="s">
        <v>23</v>
      </c>
      <c r="B151" s="96">
        <v>4</v>
      </c>
      <c r="C151" s="97">
        <v>2013</v>
      </c>
      <c r="D151" s="95" t="s">
        <v>21</v>
      </c>
      <c r="E151" s="98">
        <v>4</v>
      </c>
      <c r="F151" s="98">
        <v>7</v>
      </c>
      <c r="G151" s="98">
        <v>5</v>
      </c>
      <c r="H151" s="98">
        <v>2</v>
      </c>
      <c r="I151" s="98">
        <v>3</v>
      </c>
      <c r="J151" s="99">
        <v>40</v>
      </c>
      <c r="K151" s="99">
        <v>52</v>
      </c>
      <c r="L151" s="99">
        <v>50</v>
      </c>
      <c r="M151" s="98">
        <v>38</v>
      </c>
      <c r="N151" s="98">
        <v>58</v>
      </c>
      <c r="O151" s="100">
        <v>20</v>
      </c>
      <c r="P151" s="98">
        <v>33</v>
      </c>
      <c r="Q151" s="99">
        <v>30.902173913043502</v>
      </c>
      <c r="R151" s="100">
        <v>20</v>
      </c>
      <c r="S151" s="101">
        <v>42277</v>
      </c>
      <c r="T151">
        <f t="shared" si="59"/>
        <v>0</v>
      </c>
      <c r="U151">
        <f t="shared" si="60"/>
        <v>0</v>
      </c>
      <c r="V151">
        <f t="shared" si="61"/>
        <v>0</v>
      </c>
      <c r="W151">
        <f t="shared" si="76"/>
        <v>0</v>
      </c>
      <c r="Y151" s="19">
        <f t="shared" si="62"/>
        <v>0</v>
      </c>
      <c r="Z151" s="19">
        <f t="shared" si="63"/>
        <v>0</v>
      </c>
      <c r="AA151" s="19">
        <f t="shared" si="64"/>
        <v>0</v>
      </c>
      <c r="AB151" s="19">
        <f t="shared" si="77"/>
        <v>0</v>
      </c>
      <c r="AC151">
        <f t="shared" si="65"/>
        <v>0</v>
      </c>
      <c r="AD151">
        <f t="shared" si="78"/>
        <v>0</v>
      </c>
      <c r="AE151">
        <f t="shared" si="66"/>
        <v>0</v>
      </c>
      <c r="AF151">
        <f t="shared" si="79"/>
        <v>0</v>
      </c>
      <c r="AG151">
        <f t="shared" si="67"/>
        <v>1</v>
      </c>
      <c r="AH151">
        <f t="shared" si="80"/>
        <v>0</v>
      </c>
      <c r="AI151">
        <f t="shared" si="68"/>
        <v>0</v>
      </c>
      <c r="AJ151">
        <f t="shared" si="81"/>
        <v>0</v>
      </c>
      <c r="AL151" s="19">
        <f t="shared" si="69"/>
        <v>0</v>
      </c>
      <c r="AM151" s="15">
        <f t="shared" si="70"/>
        <v>0</v>
      </c>
      <c r="AN151" s="15">
        <f t="shared" si="71"/>
        <v>0</v>
      </c>
      <c r="AO151">
        <f t="shared" si="57"/>
        <v>0</v>
      </c>
      <c r="AP151" s="15">
        <f t="shared" si="72"/>
        <v>0</v>
      </c>
      <c r="AQ151">
        <f t="shared" si="82"/>
        <v>0</v>
      </c>
      <c r="AR151" s="15">
        <f t="shared" si="73"/>
        <v>0</v>
      </c>
      <c r="AS151">
        <f t="shared" si="83"/>
        <v>0</v>
      </c>
      <c r="AT151" s="15">
        <f t="shared" si="74"/>
        <v>1</v>
      </c>
      <c r="AU151">
        <f t="shared" si="84"/>
        <v>0</v>
      </c>
      <c r="AV151" s="15">
        <f t="shared" si="75"/>
        <v>0</v>
      </c>
      <c r="AW151">
        <f t="shared" si="58"/>
        <v>0</v>
      </c>
    </row>
    <row r="152" spans="1:49" ht="15" customHeight="1">
      <c r="A152" s="95" t="s">
        <v>23</v>
      </c>
      <c r="B152" s="96">
        <v>4</v>
      </c>
      <c r="C152" s="97">
        <v>2014</v>
      </c>
      <c r="D152" s="95" t="s">
        <v>19</v>
      </c>
      <c r="E152" s="98">
        <v>1</v>
      </c>
      <c r="F152" s="98">
        <v>13</v>
      </c>
      <c r="G152" s="98">
        <v>4</v>
      </c>
      <c r="H152" s="98">
        <v>1</v>
      </c>
      <c r="I152" s="98">
        <v>3</v>
      </c>
      <c r="J152" s="99">
        <v>25</v>
      </c>
      <c r="K152" s="99">
        <v>25</v>
      </c>
      <c r="L152" s="99">
        <v>50</v>
      </c>
      <c r="M152" s="98">
        <v>46</v>
      </c>
      <c r="N152" s="98">
        <v>46</v>
      </c>
      <c r="O152" s="100">
        <v>20</v>
      </c>
      <c r="P152" s="98">
        <v>42</v>
      </c>
      <c r="Q152" s="99">
        <v>38.510869565217398</v>
      </c>
      <c r="R152" s="100">
        <v>20</v>
      </c>
      <c r="S152" s="101">
        <v>42277</v>
      </c>
      <c r="T152">
        <f t="shared" si="59"/>
        <v>0</v>
      </c>
      <c r="U152">
        <f t="shared" si="60"/>
        <v>0</v>
      </c>
      <c r="V152">
        <f t="shared" si="61"/>
        <v>0</v>
      </c>
      <c r="W152">
        <f t="shared" si="76"/>
        <v>0</v>
      </c>
      <c r="Y152" s="19">
        <f t="shared" si="62"/>
        <v>0</v>
      </c>
      <c r="Z152" s="19">
        <f t="shared" si="63"/>
        <v>0</v>
      </c>
      <c r="AA152" s="19">
        <f t="shared" si="64"/>
        <v>1</v>
      </c>
      <c r="AB152" s="19">
        <f t="shared" si="77"/>
        <v>0</v>
      </c>
      <c r="AC152">
        <f t="shared" si="65"/>
        <v>0</v>
      </c>
      <c r="AD152">
        <f t="shared" si="78"/>
        <v>0</v>
      </c>
      <c r="AE152">
        <f t="shared" si="66"/>
        <v>0</v>
      </c>
      <c r="AF152">
        <f t="shared" si="79"/>
        <v>0</v>
      </c>
      <c r="AG152">
        <f t="shared" si="67"/>
        <v>0</v>
      </c>
      <c r="AH152">
        <f t="shared" si="80"/>
        <v>0</v>
      </c>
      <c r="AI152">
        <f t="shared" si="68"/>
        <v>0</v>
      </c>
      <c r="AJ152">
        <f t="shared" si="81"/>
        <v>0</v>
      </c>
      <c r="AL152" s="19">
        <f t="shared" si="69"/>
        <v>0</v>
      </c>
      <c r="AM152" s="15">
        <f t="shared" si="70"/>
        <v>1</v>
      </c>
      <c r="AN152" s="15">
        <f t="shared" si="71"/>
        <v>1</v>
      </c>
      <c r="AO152">
        <f t="shared" si="57"/>
        <v>0</v>
      </c>
      <c r="AP152" s="15">
        <f t="shared" si="72"/>
        <v>0</v>
      </c>
      <c r="AQ152">
        <f t="shared" si="82"/>
        <v>0</v>
      </c>
      <c r="AR152" s="15">
        <f t="shared" si="73"/>
        <v>0</v>
      </c>
      <c r="AS152">
        <f t="shared" si="83"/>
        <v>0</v>
      </c>
      <c r="AT152" s="15">
        <f t="shared" si="74"/>
        <v>0</v>
      </c>
      <c r="AU152">
        <f t="shared" si="84"/>
        <v>0</v>
      </c>
      <c r="AV152" s="15">
        <f t="shared" si="75"/>
        <v>0</v>
      </c>
      <c r="AW152">
        <f t="shared" si="58"/>
        <v>0</v>
      </c>
    </row>
    <row r="153" spans="1:49" ht="15" customHeight="1">
      <c r="A153" s="95" t="s">
        <v>23</v>
      </c>
      <c r="B153" s="96">
        <v>4</v>
      </c>
      <c r="C153" s="97">
        <v>2014</v>
      </c>
      <c r="D153" s="95" t="s">
        <v>20</v>
      </c>
      <c r="E153" s="98">
        <v>3</v>
      </c>
      <c r="F153" s="98">
        <v>10</v>
      </c>
      <c r="G153" s="98">
        <v>15</v>
      </c>
      <c r="H153" s="98">
        <v>6</v>
      </c>
      <c r="I153" s="98">
        <v>9</v>
      </c>
      <c r="J153" s="99">
        <v>40</v>
      </c>
      <c r="K153" s="99">
        <v>33.3333333333333</v>
      </c>
      <c r="L153" s="99">
        <v>50</v>
      </c>
      <c r="M153" s="98">
        <v>56</v>
      </c>
      <c r="N153" s="98">
        <v>65</v>
      </c>
      <c r="O153" s="100">
        <v>20</v>
      </c>
      <c r="P153" s="98">
        <v>41</v>
      </c>
      <c r="Q153" s="99">
        <v>45.549450549450498</v>
      </c>
      <c r="R153" s="100">
        <v>20</v>
      </c>
      <c r="S153" s="101">
        <v>42277</v>
      </c>
      <c r="T153">
        <f t="shared" si="59"/>
        <v>0</v>
      </c>
      <c r="U153">
        <f t="shared" si="60"/>
        <v>0</v>
      </c>
      <c r="V153">
        <f t="shared" si="61"/>
        <v>0</v>
      </c>
      <c r="W153">
        <f t="shared" si="76"/>
        <v>0</v>
      </c>
      <c r="Y153" s="19">
        <f t="shared" si="62"/>
        <v>0</v>
      </c>
      <c r="Z153" s="19">
        <f t="shared" si="63"/>
        <v>0</v>
      </c>
      <c r="AA153" s="19">
        <f t="shared" si="64"/>
        <v>0</v>
      </c>
      <c r="AB153" s="19">
        <f t="shared" si="77"/>
        <v>0</v>
      </c>
      <c r="AC153">
        <f t="shared" si="65"/>
        <v>0</v>
      </c>
      <c r="AD153">
        <f t="shared" si="78"/>
        <v>0</v>
      </c>
      <c r="AE153">
        <f t="shared" si="66"/>
        <v>1</v>
      </c>
      <c r="AF153">
        <f t="shared" si="79"/>
        <v>0</v>
      </c>
      <c r="AG153">
        <f t="shared" si="67"/>
        <v>0</v>
      </c>
      <c r="AH153">
        <f t="shared" si="80"/>
        <v>0</v>
      </c>
      <c r="AI153">
        <f t="shared" si="68"/>
        <v>0</v>
      </c>
      <c r="AJ153">
        <f t="shared" si="81"/>
        <v>0</v>
      </c>
      <c r="AL153" s="19">
        <f t="shared" si="69"/>
        <v>0</v>
      </c>
      <c r="AM153" s="15">
        <f t="shared" si="70"/>
        <v>1</v>
      </c>
      <c r="AN153" s="15">
        <f t="shared" si="71"/>
        <v>0</v>
      </c>
      <c r="AO153">
        <f t="shared" si="57"/>
        <v>0</v>
      </c>
      <c r="AP153" s="15">
        <f t="shared" si="72"/>
        <v>0</v>
      </c>
      <c r="AQ153">
        <f t="shared" si="82"/>
        <v>0</v>
      </c>
      <c r="AR153" s="15">
        <f t="shared" si="73"/>
        <v>1</v>
      </c>
      <c r="AS153">
        <f t="shared" si="83"/>
        <v>0</v>
      </c>
      <c r="AT153" s="15">
        <f t="shared" si="74"/>
        <v>0</v>
      </c>
      <c r="AU153">
        <f t="shared" si="84"/>
        <v>0</v>
      </c>
      <c r="AV153" s="15">
        <f t="shared" si="75"/>
        <v>0</v>
      </c>
      <c r="AW153">
        <f t="shared" si="58"/>
        <v>0</v>
      </c>
    </row>
    <row r="154" spans="1:49" ht="15" customHeight="1">
      <c r="A154" s="95" t="s">
        <v>23</v>
      </c>
      <c r="B154" s="96">
        <v>4</v>
      </c>
      <c r="C154" s="97">
        <v>2014</v>
      </c>
      <c r="D154" s="95" t="s">
        <v>21</v>
      </c>
      <c r="E154" s="98">
        <v>4</v>
      </c>
      <c r="F154" s="98">
        <v>5</v>
      </c>
      <c r="G154" s="98">
        <v>7</v>
      </c>
      <c r="H154" s="98">
        <v>5</v>
      </c>
      <c r="I154" s="98">
        <v>2</v>
      </c>
      <c r="J154" s="99">
        <v>71.428571428571402</v>
      </c>
      <c r="K154" s="99">
        <v>41.935483870967701</v>
      </c>
      <c r="L154" s="99">
        <v>50</v>
      </c>
      <c r="M154" s="98">
        <v>46</v>
      </c>
      <c r="N154" s="98">
        <v>70</v>
      </c>
      <c r="O154" s="100">
        <v>20</v>
      </c>
      <c r="P154" s="98">
        <v>39</v>
      </c>
      <c r="Q154" s="99">
        <v>39.956521739130402</v>
      </c>
      <c r="R154" s="100">
        <v>20</v>
      </c>
      <c r="S154" s="101">
        <v>42277</v>
      </c>
      <c r="T154">
        <f t="shared" si="59"/>
        <v>0</v>
      </c>
      <c r="U154">
        <f t="shared" si="60"/>
        <v>0</v>
      </c>
      <c r="V154">
        <f t="shared" si="61"/>
        <v>0</v>
      </c>
      <c r="W154">
        <f t="shared" si="76"/>
        <v>0</v>
      </c>
      <c r="Y154" s="19">
        <f t="shared" si="62"/>
        <v>0</v>
      </c>
      <c r="Z154" s="19">
        <f t="shared" si="63"/>
        <v>0</v>
      </c>
      <c r="AA154" s="19">
        <f t="shared" si="64"/>
        <v>0</v>
      </c>
      <c r="AB154" s="19">
        <f t="shared" si="77"/>
        <v>0</v>
      </c>
      <c r="AC154">
        <f t="shared" si="65"/>
        <v>0</v>
      </c>
      <c r="AD154">
        <f t="shared" si="78"/>
        <v>0</v>
      </c>
      <c r="AE154">
        <f t="shared" si="66"/>
        <v>0</v>
      </c>
      <c r="AF154">
        <f t="shared" si="79"/>
        <v>0</v>
      </c>
      <c r="AG154">
        <f t="shared" si="67"/>
        <v>1</v>
      </c>
      <c r="AH154">
        <f t="shared" si="80"/>
        <v>0</v>
      </c>
      <c r="AI154">
        <f t="shared" si="68"/>
        <v>0</v>
      </c>
      <c r="AJ154">
        <f t="shared" si="81"/>
        <v>0</v>
      </c>
      <c r="AL154" s="19">
        <f t="shared" si="69"/>
        <v>0</v>
      </c>
      <c r="AM154" s="15">
        <f t="shared" si="70"/>
        <v>1</v>
      </c>
      <c r="AN154" s="15">
        <f t="shared" si="71"/>
        <v>0</v>
      </c>
      <c r="AO154">
        <f t="shared" si="57"/>
        <v>0</v>
      </c>
      <c r="AP154" s="15">
        <f t="shared" si="72"/>
        <v>0</v>
      </c>
      <c r="AQ154">
        <f t="shared" si="82"/>
        <v>0</v>
      </c>
      <c r="AR154" s="15">
        <f t="shared" si="73"/>
        <v>0</v>
      </c>
      <c r="AS154">
        <f t="shared" si="83"/>
        <v>0</v>
      </c>
      <c r="AT154" s="15">
        <f t="shared" si="74"/>
        <v>1</v>
      </c>
      <c r="AU154">
        <f t="shared" si="84"/>
        <v>0</v>
      </c>
      <c r="AV154" s="15">
        <f t="shared" si="75"/>
        <v>0</v>
      </c>
      <c r="AW154">
        <f t="shared" si="58"/>
        <v>0</v>
      </c>
    </row>
    <row r="155" spans="1:49" ht="15" customHeight="1">
      <c r="A155" s="95" t="s">
        <v>23</v>
      </c>
      <c r="B155" s="96">
        <v>4</v>
      </c>
      <c r="C155" s="97">
        <v>2014</v>
      </c>
      <c r="D155" s="95" t="s">
        <v>18</v>
      </c>
      <c r="E155" s="98">
        <v>5</v>
      </c>
      <c r="F155" s="98">
        <v>37</v>
      </c>
      <c r="G155" s="98">
        <v>31</v>
      </c>
      <c r="H155" s="98">
        <v>13</v>
      </c>
      <c r="I155" s="98">
        <v>18</v>
      </c>
      <c r="J155" s="94"/>
      <c r="K155" s="99">
        <v>41.935483870967701</v>
      </c>
      <c r="L155" s="99">
        <v>50</v>
      </c>
      <c r="M155" s="94"/>
      <c r="N155" s="98">
        <v>70</v>
      </c>
      <c r="O155" s="100">
        <v>20</v>
      </c>
      <c r="P155" s="94"/>
      <c r="Q155" s="99">
        <v>42.184766019005103</v>
      </c>
      <c r="R155" s="100">
        <v>20</v>
      </c>
      <c r="S155" s="101">
        <v>42277</v>
      </c>
      <c r="T155">
        <f t="shared" si="59"/>
        <v>0</v>
      </c>
      <c r="U155">
        <f t="shared" si="60"/>
        <v>0</v>
      </c>
      <c r="V155">
        <f t="shared" si="61"/>
        <v>1</v>
      </c>
      <c r="W155">
        <f t="shared" si="76"/>
        <v>0</v>
      </c>
      <c r="Y155" s="19">
        <f t="shared" si="62"/>
        <v>0</v>
      </c>
      <c r="Z155" s="19">
        <f t="shared" si="63"/>
        <v>0</v>
      </c>
      <c r="AA155" s="19">
        <f t="shared" si="64"/>
        <v>0</v>
      </c>
      <c r="AB155" s="19">
        <f t="shared" si="77"/>
        <v>0</v>
      </c>
      <c r="AC155">
        <f t="shared" si="65"/>
        <v>0</v>
      </c>
      <c r="AD155">
        <f t="shared" si="78"/>
        <v>0</v>
      </c>
      <c r="AE155">
        <f t="shared" si="66"/>
        <v>0</v>
      </c>
      <c r="AF155">
        <f t="shared" si="79"/>
        <v>0</v>
      </c>
      <c r="AG155">
        <f t="shared" si="67"/>
        <v>0</v>
      </c>
      <c r="AH155">
        <f t="shared" si="80"/>
        <v>0</v>
      </c>
      <c r="AI155">
        <f t="shared" si="68"/>
        <v>1</v>
      </c>
      <c r="AJ155">
        <f t="shared" si="81"/>
        <v>0</v>
      </c>
      <c r="AL155" s="19">
        <f t="shared" si="69"/>
        <v>0</v>
      </c>
      <c r="AM155" s="15">
        <f t="shared" si="70"/>
        <v>1</v>
      </c>
      <c r="AN155" s="15">
        <f t="shared" si="71"/>
        <v>0</v>
      </c>
      <c r="AO155">
        <f t="shared" ref="AO155:AO218" si="85">SUM(AL155*AM155*AN155)</f>
        <v>0</v>
      </c>
      <c r="AP155" s="15">
        <f t="shared" si="72"/>
        <v>0</v>
      </c>
      <c r="AQ155">
        <f t="shared" si="82"/>
        <v>0</v>
      </c>
      <c r="AR155" s="15">
        <f t="shared" si="73"/>
        <v>0</v>
      </c>
      <c r="AS155">
        <f t="shared" si="83"/>
        <v>0</v>
      </c>
      <c r="AT155" s="15">
        <f t="shared" si="74"/>
        <v>0</v>
      </c>
      <c r="AU155">
        <f t="shared" si="84"/>
        <v>0</v>
      </c>
      <c r="AV155" s="15">
        <f t="shared" si="75"/>
        <v>1</v>
      </c>
      <c r="AW155">
        <f t="shared" si="58"/>
        <v>0</v>
      </c>
    </row>
    <row r="156" spans="1:49" ht="15" customHeight="1">
      <c r="A156" s="95" t="s">
        <v>23</v>
      </c>
      <c r="B156" s="96">
        <v>4</v>
      </c>
      <c r="C156" s="97">
        <v>2015</v>
      </c>
      <c r="D156" s="95" t="s">
        <v>19</v>
      </c>
      <c r="E156" s="98">
        <v>1</v>
      </c>
      <c r="F156" s="98">
        <v>4</v>
      </c>
      <c r="G156" s="98">
        <v>14</v>
      </c>
      <c r="H156" s="98">
        <v>9</v>
      </c>
      <c r="I156" s="98">
        <v>5</v>
      </c>
      <c r="J156" s="99">
        <v>64.285714285714306</v>
      </c>
      <c r="K156" s="99">
        <v>64.285714285714306</v>
      </c>
      <c r="L156" s="99">
        <v>50</v>
      </c>
      <c r="M156" s="98">
        <v>43</v>
      </c>
      <c r="N156" s="98">
        <v>43</v>
      </c>
      <c r="O156" s="100">
        <v>20</v>
      </c>
      <c r="P156" s="98">
        <v>29</v>
      </c>
      <c r="Q156" s="99">
        <v>34.804347826087003</v>
      </c>
      <c r="R156" s="100">
        <v>20</v>
      </c>
      <c r="S156" s="101">
        <v>42277</v>
      </c>
      <c r="T156">
        <f t="shared" si="59"/>
        <v>0</v>
      </c>
      <c r="U156">
        <f t="shared" si="60"/>
        <v>1</v>
      </c>
      <c r="V156">
        <f t="shared" si="61"/>
        <v>0</v>
      </c>
      <c r="W156">
        <f t="shared" si="76"/>
        <v>0</v>
      </c>
      <c r="Y156" s="19">
        <f t="shared" si="62"/>
        <v>0</v>
      </c>
      <c r="Z156" s="19">
        <f t="shared" si="63"/>
        <v>1</v>
      </c>
      <c r="AA156" s="19">
        <f t="shared" si="64"/>
        <v>1</v>
      </c>
      <c r="AB156" s="19">
        <f t="shared" si="77"/>
        <v>0</v>
      </c>
      <c r="AC156">
        <f t="shared" si="65"/>
        <v>0</v>
      </c>
      <c r="AD156">
        <f t="shared" si="78"/>
        <v>0</v>
      </c>
      <c r="AE156">
        <f t="shared" si="66"/>
        <v>0</v>
      </c>
      <c r="AF156">
        <f t="shared" si="79"/>
        <v>0</v>
      </c>
      <c r="AG156">
        <f t="shared" si="67"/>
        <v>0</v>
      </c>
      <c r="AH156">
        <f t="shared" si="80"/>
        <v>0</v>
      </c>
      <c r="AI156">
        <f t="shared" si="68"/>
        <v>0</v>
      </c>
      <c r="AJ156">
        <f t="shared" si="81"/>
        <v>0</v>
      </c>
      <c r="AL156" s="19">
        <f t="shared" si="69"/>
        <v>0</v>
      </c>
      <c r="AM156" s="15">
        <f t="shared" si="70"/>
        <v>0</v>
      </c>
      <c r="AN156" s="15">
        <f t="shared" si="71"/>
        <v>1</v>
      </c>
      <c r="AO156">
        <f t="shared" si="85"/>
        <v>0</v>
      </c>
      <c r="AP156" s="15">
        <f t="shared" si="72"/>
        <v>0</v>
      </c>
      <c r="AQ156">
        <f t="shared" si="82"/>
        <v>0</v>
      </c>
      <c r="AR156" s="15">
        <f t="shared" si="73"/>
        <v>0</v>
      </c>
      <c r="AS156">
        <f t="shared" si="83"/>
        <v>0</v>
      </c>
      <c r="AT156" s="15">
        <f t="shared" si="74"/>
        <v>0</v>
      </c>
      <c r="AU156">
        <f t="shared" si="84"/>
        <v>0</v>
      </c>
      <c r="AV156" s="15">
        <f t="shared" si="75"/>
        <v>0</v>
      </c>
      <c r="AW156">
        <f t="shared" si="58"/>
        <v>0</v>
      </c>
    </row>
    <row r="157" spans="1:49" ht="15" customHeight="1">
      <c r="A157" s="95" t="s">
        <v>23</v>
      </c>
      <c r="B157" s="96">
        <v>4</v>
      </c>
      <c r="C157" s="97">
        <v>2015</v>
      </c>
      <c r="D157" s="95" t="s">
        <v>20</v>
      </c>
      <c r="E157" s="98">
        <v>3</v>
      </c>
      <c r="F157" s="98">
        <v>0</v>
      </c>
      <c r="G157" s="98">
        <v>5</v>
      </c>
      <c r="H157" s="98">
        <v>4</v>
      </c>
      <c r="I157" s="98">
        <v>1</v>
      </c>
      <c r="J157" s="99">
        <v>80</v>
      </c>
      <c r="K157" s="99">
        <v>40</v>
      </c>
      <c r="L157" s="99">
        <v>50</v>
      </c>
      <c r="M157" s="98">
        <v>9</v>
      </c>
      <c r="N157" s="98">
        <v>49</v>
      </c>
      <c r="O157" s="100">
        <v>20</v>
      </c>
      <c r="P157" s="98">
        <v>4</v>
      </c>
      <c r="Q157" s="99">
        <v>7.9780219780219799</v>
      </c>
      <c r="R157" s="100">
        <v>20</v>
      </c>
      <c r="S157" s="101">
        <v>42277</v>
      </c>
      <c r="T157">
        <f t="shared" si="59"/>
        <v>0</v>
      </c>
      <c r="U157">
        <f t="shared" si="60"/>
        <v>1</v>
      </c>
      <c r="V157">
        <f t="shared" si="61"/>
        <v>0</v>
      </c>
      <c r="W157">
        <f t="shared" si="76"/>
        <v>0</v>
      </c>
      <c r="Y157" s="19">
        <f t="shared" si="62"/>
        <v>0</v>
      </c>
      <c r="Z157" s="19">
        <f t="shared" si="63"/>
        <v>1</v>
      </c>
      <c r="AA157" s="19">
        <f t="shared" si="64"/>
        <v>0</v>
      </c>
      <c r="AB157" s="19">
        <f t="shared" si="77"/>
        <v>0</v>
      </c>
      <c r="AC157">
        <f t="shared" si="65"/>
        <v>0</v>
      </c>
      <c r="AD157">
        <f t="shared" si="78"/>
        <v>0</v>
      </c>
      <c r="AE157">
        <f t="shared" si="66"/>
        <v>1</v>
      </c>
      <c r="AF157">
        <f t="shared" si="79"/>
        <v>0</v>
      </c>
      <c r="AG157">
        <f t="shared" si="67"/>
        <v>0</v>
      </c>
      <c r="AH157">
        <f t="shared" si="80"/>
        <v>0</v>
      </c>
      <c r="AI157">
        <f t="shared" si="68"/>
        <v>0</v>
      </c>
      <c r="AJ157">
        <f t="shared" si="81"/>
        <v>0</v>
      </c>
      <c r="AL157" s="19">
        <f t="shared" si="69"/>
        <v>0</v>
      </c>
      <c r="AM157" s="15">
        <f t="shared" si="70"/>
        <v>0</v>
      </c>
      <c r="AN157" s="15">
        <f t="shared" si="71"/>
        <v>0</v>
      </c>
      <c r="AO157">
        <f t="shared" si="85"/>
        <v>0</v>
      </c>
      <c r="AP157" s="15">
        <f t="shared" si="72"/>
        <v>0</v>
      </c>
      <c r="AQ157">
        <f t="shared" si="82"/>
        <v>0</v>
      </c>
      <c r="AR157" s="15">
        <f t="shared" si="73"/>
        <v>1</v>
      </c>
      <c r="AS157">
        <f t="shared" si="83"/>
        <v>0</v>
      </c>
      <c r="AT157" s="15">
        <f t="shared" si="74"/>
        <v>0</v>
      </c>
      <c r="AU157">
        <f t="shared" si="84"/>
        <v>0</v>
      </c>
      <c r="AV157" s="15">
        <f t="shared" si="75"/>
        <v>0</v>
      </c>
      <c r="AW157">
        <f t="shared" si="58"/>
        <v>0</v>
      </c>
    </row>
    <row r="158" spans="1:49" ht="15" customHeight="1">
      <c r="A158" s="95" t="s">
        <v>23</v>
      </c>
      <c r="B158" s="96">
        <v>4</v>
      </c>
      <c r="C158" s="97">
        <v>2015</v>
      </c>
      <c r="D158" s="95" t="s">
        <v>18</v>
      </c>
      <c r="E158" s="98">
        <v>5</v>
      </c>
      <c r="F158" s="98">
        <v>10</v>
      </c>
      <c r="G158" s="98">
        <v>45</v>
      </c>
      <c r="H158" s="98">
        <v>18</v>
      </c>
      <c r="I158" s="98">
        <v>27</v>
      </c>
      <c r="J158" s="94"/>
      <c r="K158" s="99">
        <v>40</v>
      </c>
      <c r="L158" s="99">
        <v>50</v>
      </c>
      <c r="M158" s="94"/>
      <c r="N158" s="98">
        <v>49</v>
      </c>
      <c r="O158" s="100">
        <v>20</v>
      </c>
      <c r="P158" s="94"/>
      <c r="Q158" s="99">
        <v>19.103925784360602</v>
      </c>
      <c r="R158" s="100">
        <v>20</v>
      </c>
      <c r="S158" s="101">
        <v>42277</v>
      </c>
      <c r="T158">
        <f t="shared" si="59"/>
        <v>0</v>
      </c>
      <c r="U158">
        <f t="shared" si="60"/>
        <v>1</v>
      </c>
      <c r="V158">
        <f t="shared" si="61"/>
        <v>1</v>
      </c>
      <c r="W158">
        <f t="shared" si="76"/>
        <v>0</v>
      </c>
      <c r="Y158" s="19">
        <f t="shared" si="62"/>
        <v>0</v>
      </c>
      <c r="Z158" s="19">
        <f t="shared" si="63"/>
        <v>1</v>
      </c>
      <c r="AA158" s="19">
        <f t="shared" si="64"/>
        <v>0</v>
      </c>
      <c r="AB158" s="19">
        <f t="shared" si="77"/>
        <v>0</v>
      </c>
      <c r="AC158">
        <f t="shared" si="65"/>
        <v>0</v>
      </c>
      <c r="AD158">
        <f t="shared" si="78"/>
        <v>0</v>
      </c>
      <c r="AE158">
        <f t="shared" si="66"/>
        <v>0</v>
      </c>
      <c r="AF158">
        <f t="shared" si="79"/>
        <v>0</v>
      </c>
      <c r="AG158">
        <f t="shared" si="67"/>
        <v>0</v>
      </c>
      <c r="AH158">
        <f t="shared" si="80"/>
        <v>0</v>
      </c>
      <c r="AI158">
        <f t="shared" si="68"/>
        <v>1</v>
      </c>
      <c r="AJ158">
        <f t="shared" si="81"/>
        <v>0</v>
      </c>
      <c r="AL158" s="19">
        <f t="shared" si="69"/>
        <v>0</v>
      </c>
      <c r="AM158" s="15">
        <f t="shared" si="70"/>
        <v>0</v>
      </c>
      <c r="AN158" s="15">
        <f t="shared" si="71"/>
        <v>0</v>
      </c>
      <c r="AO158">
        <f t="shared" si="85"/>
        <v>0</v>
      </c>
      <c r="AP158" s="15">
        <f t="shared" si="72"/>
        <v>0</v>
      </c>
      <c r="AQ158">
        <f t="shared" si="82"/>
        <v>0</v>
      </c>
      <c r="AR158" s="15">
        <f t="shared" si="73"/>
        <v>0</v>
      </c>
      <c r="AS158">
        <f t="shared" si="83"/>
        <v>0</v>
      </c>
      <c r="AT158" s="15">
        <f t="shared" si="74"/>
        <v>0</v>
      </c>
      <c r="AU158">
        <f t="shared" si="84"/>
        <v>0</v>
      </c>
      <c r="AV158" s="15">
        <f t="shared" si="75"/>
        <v>1</v>
      </c>
      <c r="AW158">
        <f t="shared" si="58"/>
        <v>0</v>
      </c>
    </row>
    <row r="159" spans="1:49" ht="15" customHeight="1">
      <c r="A159" s="95" t="s">
        <v>23</v>
      </c>
      <c r="B159" s="96">
        <v>4</v>
      </c>
      <c r="C159" s="97">
        <v>2013</v>
      </c>
      <c r="D159" s="95" t="s">
        <v>19</v>
      </c>
      <c r="E159" s="98">
        <v>1</v>
      </c>
      <c r="F159" s="98">
        <v>5</v>
      </c>
      <c r="G159" s="98">
        <v>5</v>
      </c>
      <c r="H159" s="98">
        <v>3</v>
      </c>
      <c r="I159" s="98">
        <v>2</v>
      </c>
      <c r="J159" s="99">
        <v>60</v>
      </c>
      <c r="K159" s="99">
        <v>60</v>
      </c>
      <c r="L159" s="99">
        <v>50</v>
      </c>
      <c r="M159" s="98">
        <v>36</v>
      </c>
      <c r="N159" s="98">
        <v>36</v>
      </c>
      <c r="O159" s="100">
        <v>20</v>
      </c>
      <c r="P159" s="98">
        <v>31</v>
      </c>
      <c r="Q159" s="99">
        <v>30.989130434782599</v>
      </c>
      <c r="R159" s="100">
        <v>20</v>
      </c>
      <c r="S159" s="101">
        <v>42277</v>
      </c>
      <c r="T159">
        <f t="shared" si="59"/>
        <v>0</v>
      </c>
      <c r="U159">
        <f t="shared" si="60"/>
        <v>0</v>
      </c>
      <c r="V159">
        <f t="shared" si="61"/>
        <v>0</v>
      </c>
      <c r="W159">
        <f t="shared" si="76"/>
        <v>0</v>
      </c>
      <c r="Y159" s="19">
        <f t="shared" si="62"/>
        <v>0</v>
      </c>
      <c r="Z159" s="19">
        <f t="shared" si="63"/>
        <v>0</v>
      </c>
      <c r="AA159" s="19">
        <f t="shared" si="64"/>
        <v>1</v>
      </c>
      <c r="AB159" s="19">
        <f t="shared" si="77"/>
        <v>0</v>
      </c>
      <c r="AC159">
        <f t="shared" si="65"/>
        <v>0</v>
      </c>
      <c r="AD159">
        <f t="shared" si="78"/>
        <v>0</v>
      </c>
      <c r="AE159">
        <f t="shared" si="66"/>
        <v>0</v>
      </c>
      <c r="AF159">
        <f t="shared" si="79"/>
        <v>0</v>
      </c>
      <c r="AG159">
        <f t="shared" si="67"/>
        <v>0</v>
      </c>
      <c r="AH159">
        <f t="shared" si="80"/>
        <v>0</v>
      </c>
      <c r="AI159">
        <f t="shared" si="68"/>
        <v>0</v>
      </c>
      <c r="AJ159">
        <f t="shared" si="81"/>
        <v>0</v>
      </c>
      <c r="AL159" s="19">
        <f t="shared" si="69"/>
        <v>0</v>
      </c>
      <c r="AM159" s="15">
        <f t="shared" si="70"/>
        <v>0</v>
      </c>
      <c r="AN159" s="15">
        <f t="shared" si="71"/>
        <v>1</v>
      </c>
      <c r="AO159">
        <f t="shared" si="85"/>
        <v>0</v>
      </c>
      <c r="AP159" s="15">
        <f t="shared" si="72"/>
        <v>0</v>
      </c>
      <c r="AQ159">
        <f t="shared" si="82"/>
        <v>0</v>
      </c>
      <c r="AR159" s="15">
        <f t="shared" si="73"/>
        <v>0</v>
      </c>
      <c r="AS159">
        <f t="shared" si="83"/>
        <v>0</v>
      </c>
      <c r="AT159" s="15">
        <f t="shared" si="74"/>
        <v>0</v>
      </c>
      <c r="AU159">
        <f t="shared" si="84"/>
        <v>0</v>
      </c>
      <c r="AV159" s="15">
        <f t="shared" si="75"/>
        <v>0</v>
      </c>
      <c r="AW159">
        <f t="shared" si="58"/>
        <v>0</v>
      </c>
    </row>
    <row r="160" spans="1:49" ht="15" customHeight="1">
      <c r="A160" s="95" t="s">
        <v>23</v>
      </c>
      <c r="B160" s="96">
        <v>4</v>
      </c>
      <c r="C160" s="97">
        <v>2013</v>
      </c>
      <c r="D160" s="95" t="s">
        <v>18</v>
      </c>
      <c r="E160" s="98">
        <v>5</v>
      </c>
      <c r="F160" s="98">
        <v>27</v>
      </c>
      <c r="G160" s="98">
        <v>25</v>
      </c>
      <c r="H160" s="98">
        <v>13</v>
      </c>
      <c r="I160" s="98">
        <v>12</v>
      </c>
      <c r="J160" s="94"/>
      <c r="K160" s="99">
        <v>52</v>
      </c>
      <c r="L160" s="99">
        <v>50</v>
      </c>
      <c r="M160" s="94"/>
      <c r="N160" s="98">
        <v>58</v>
      </c>
      <c r="O160" s="100">
        <v>20</v>
      </c>
      <c r="P160" s="94"/>
      <c r="Q160" s="99">
        <v>31.0127528268833</v>
      </c>
      <c r="R160" s="100">
        <v>20</v>
      </c>
      <c r="S160" s="101">
        <v>42277</v>
      </c>
      <c r="T160">
        <f t="shared" si="59"/>
        <v>0</v>
      </c>
      <c r="U160">
        <f t="shared" si="60"/>
        <v>0</v>
      </c>
      <c r="V160">
        <f t="shared" si="61"/>
        <v>1</v>
      </c>
      <c r="W160">
        <f t="shared" si="76"/>
        <v>0</v>
      </c>
      <c r="Y160" s="19">
        <f t="shared" si="62"/>
        <v>0</v>
      </c>
      <c r="Z160" s="19">
        <f t="shared" si="63"/>
        <v>0</v>
      </c>
      <c r="AA160" s="19">
        <f t="shared" si="64"/>
        <v>0</v>
      </c>
      <c r="AB160" s="19">
        <f t="shared" si="77"/>
        <v>0</v>
      </c>
      <c r="AC160">
        <f t="shared" si="65"/>
        <v>0</v>
      </c>
      <c r="AD160">
        <f t="shared" si="78"/>
        <v>0</v>
      </c>
      <c r="AE160">
        <f t="shared" si="66"/>
        <v>0</v>
      </c>
      <c r="AF160">
        <f t="shared" si="79"/>
        <v>0</v>
      </c>
      <c r="AG160">
        <f t="shared" si="67"/>
        <v>0</v>
      </c>
      <c r="AH160">
        <f t="shared" si="80"/>
        <v>0</v>
      </c>
      <c r="AI160">
        <f t="shared" si="68"/>
        <v>1</v>
      </c>
      <c r="AJ160">
        <f t="shared" si="81"/>
        <v>0</v>
      </c>
      <c r="AL160" s="19">
        <f t="shared" si="69"/>
        <v>0</v>
      </c>
      <c r="AM160" s="15">
        <f t="shared" si="70"/>
        <v>0</v>
      </c>
      <c r="AN160" s="15">
        <f t="shared" si="71"/>
        <v>0</v>
      </c>
      <c r="AO160">
        <f t="shared" si="85"/>
        <v>0</v>
      </c>
      <c r="AP160" s="15">
        <f t="shared" si="72"/>
        <v>0</v>
      </c>
      <c r="AQ160">
        <f t="shared" si="82"/>
        <v>0</v>
      </c>
      <c r="AR160" s="15">
        <f t="shared" si="73"/>
        <v>0</v>
      </c>
      <c r="AS160">
        <f t="shared" si="83"/>
        <v>0</v>
      </c>
      <c r="AT160" s="15">
        <f t="shared" si="74"/>
        <v>0</v>
      </c>
      <c r="AU160">
        <f t="shared" si="84"/>
        <v>0</v>
      </c>
      <c r="AV160" s="15">
        <f t="shared" si="75"/>
        <v>1</v>
      </c>
      <c r="AW160">
        <f t="shared" si="58"/>
        <v>0</v>
      </c>
    </row>
    <row r="161" spans="1:49" ht="15" customHeight="1">
      <c r="A161" s="95" t="s">
        <v>23</v>
      </c>
      <c r="B161" s="96">
        <v>4</v>
      </c>
      <c r="C161" s="97">
        <v>2015</v>
      </c>
      <c r="D161" s="95" t="s">
        <v>17</v>
      </c>
      <c r="E161" s="98">
        <v>2</v>
      </c>
      <c r="F161" s="98">
        <v>6</v>
      </c>
      <c r="G161" s="98">
        <v>26</v>
      </c>
      <c r="H161" s="98">
        <v>5</v>
      </c>
      <c r="I161" s="98">
        <v>21</v>
      </c>
      <c r="J161" s="99">
        <v>19.230769230769202</v>
      </c>
      <c r="K161" s="99">
        <v>35</v>
      </c>
      <c r="L161" s="99">
        <v>50</v>
      </c>
      <c r="M161" s="98">
        <v>35</v>
      </c>
      <c r="N161" s="98">
        <v>49</v>
      </c>
      <c r="O161" s="100">
        <v>20</v>
      </c>
      <c r="P161" s="98">
        <v>9</v>
      </c>
      <c r="Q161" s="99">
        <v>29.633333333333301</v>
      </c>
      <c r="R161" s="100">
        <v>20</v>
      </c>
      <c r="S161" s="101">
        <v>42277</v>
      </c>
      <c r="T161">
        <f t="shared" si="59"/>
        <v>0</v>
      </c>
      <c r="U161">
        <f t="shared" si="60"/>
        <v>1</v>
      </c>
      <c r="V161">
        <f t="shared" si="61"/>
        <v>0</v>
      </c>
      <c r="W161">
        <f t="shared" si="76"/>
        <v>0</v>
      </c>
      <c r="Y161" s="19">
        <f t="shared" si="62"/>
        <v>0</v>
      </c>
      <c r="Z161" s="19">
        <f t="shared" si="63"/>
        <v>1</v>
      </c>
      <c r="AA161" s="19">
        <f t="shared" si="64"/>
        <v>0</v>
      </c>
      <c r="AB161" s="19">
        <f t="shared" si="77"/>
        <v>0</v>
      </c>
      <c r="AC161">
        <f t="shared" si="65"/>
        <v>1</v>
      </c>
      <c r="AD161">
        <f t="shared" si="78"/>
        <v>0</v>
      </c>
      <c r="AE161">
        <f t="shared" si="66"/>
        <v>0</v>
      </c>
      <c r="AF161">
        <f t="shared" si="79"/>
        <v>0</v>
      </c>
      <c r="AG161">
        <f t="shared" si="67"/>
        <v>0</v>
      </c>
      <c r="AH161">
        <f t="shared" si="80"/>
        <v>0</v>
      </c>
      <c r="AI161">
        <f t="shared" si="68"/>
        <v>0</v>
      </c>
      <c r="AJ161">
        <f t="shared" si="81"/>
        <v>0</v>
      </c>
      <c r="AL161" s="19">
        <f t="shared" si="69"/>
        <v>0</v>
      </c>
      <c r="AM161" s="15">
        <f t="shared" si="70"/>
        <v>0</v>
      </c>
      <c r="AN161" s="15">
        <f t="shared" si="71"/>
        <v>0</v>
      </c>
      <c r="AO161">
        <f t="shared" si="85"/>
        <v>0</v>
      </c>
      <c r="AP161" s="15">
        <f t="shared" si="72"/>
        <v>1</v>
      </c>
      <c r="AQ161">
        <f t="shared" si="82"/>
        <v>0</v>
      </c>
      <c r="AR161" s="15">
        <f t="shared" si="73"/>
        <v>0</v>
      </c>
      <c r="AS161">
        <f t="shared" si="83"/>
        <v>0</v>
      </c>
      <c r="AT161" s="15">
        <f t="shared" si="74"/>
        <v>0</v>
      </c>
      <c r="AU161">
        <f t="shared" si="84"/>
        <v>0</v>
      </c>
      <c r="AV161" s="15">
        <f t="shared" si="75"/>
        <v>0</v>
      </c>
      <c r="AW161">
        <f t="shared" si="58"/>
        <v>0</v>
      </c>
    </row>
    <row r="162" spans="1:49" ht="15" customHeight="1">
      <c r="A162" s="95" t="s">
        <v>23</v>
      </c>
      <c r="B162" s="96">
        <v>4</v>
      </c>
      <c r="C162" s="97">
        <v>2010</v>
      </c>
      <c r="D162" s="95" t="s">
        <v>18</v>
      </c>
      <c r="E162" s="98">
        <v>5</v>
      </c>
      <c r="F162" s="98">
        <v>2</v>
      </c>
      <c r="G162" s="98">
        <v>0</v>
      </c>
      <c r="H162" s="94"/>
      <c r="I162" s="94"/>
      <c r="J162" s="94"/>
      <c r="K162" s="94"/>
      <c r="L162" s="99">
        <v>50</v>
      </c>
      <c r="M162" s="94"/>
      <c r="N162" s="98">
        <v>2</v>
      </c>
      <c r="O162" s="100">
        <v>20</v>
      </c>
      <c r="P162" s="94"/>
      <c r="Q162" s="99">
        <v>1.42124542124542</v>
      </c>
      <c r="R162" s="100">
        <v>20</v>
      </c>
      <c r="S162" s="101">
        <v>42277</v>
      </c>
      <c r="T162">
        <f t="shared" si="59"/>
        <v>0</v>
      </c>
      <c r="U162">
        <f t="shared" si="60"/>
        <v>0</v>
      </c>
      <c r="V162">
        <f t="shared" si="61"/>
        <v>1</v>
      </c>
      <c r="W162">
        <f t="shared" si="76"/>
        <v>0</v>
      </c>
      <c r="Y162" s="19">
        <f t="shared" si="62"/>
        <v>0</v>
      </c>
      <c r="Z162" s="19">
        <f t="shared" si="63"/>
        <v>0</v>
      </c>
      <c r="AA162" s="19">
        <f t="shared" si="64"/>
        <v>0</v>
      </c>
      <c r="AB162" s="19">
        <f t="shared" si="77"/>
        <v>0</v>
      </c>
      <c r="AC162">
        <f t="shared" si="65"/>
        <v>0</v>
      </c>
      <c r="AD162">
        <f t="shared" si="78"/>
        <v>0</v>
      </c>
      <c r="AE162">
        <f t="shared" si="66"/>
        <v>0</v>
      </c>
      <c r="AF162">
        <f t="shared" si="79"/>
        <v>0</v>
      </c>
      <c r="AG162">
        <f t="shared" si="67"/>
        <v>0</v>
      </c>
      <c r="AH162">
        <f t="shared" si="80"/>
        <v>0</v>
      </c>
      <c r="AI162">
        <f t="shared" si="68"/>
        <v>1</v>
      </c>
      <c r="AJ162">
        <f t="shared" si="81"/>
        <v>0</v>
      </c>
      <c r="AL162" s="19">
        <f t="shared" si="69"/>
        <v>0</v>
      </c>
      <c r="AM162" s="15">
        <f t="shared" si="70"/>
        <v>0</v>
      </c>
      <c r="AN162" s="15">
        <f t="shared" si="71"/>
        <v>0</v>
      </c>
      <c r="AO162">
        <f t="shared" si="85"/>
        <v>0</v>
      </c>
      <c r="AP162" s="15">
        <f t="shared" si="72"/>
        <v>0</v>
      </c>
      <c r="AQ162">
        <f t="shared" si="82"/>
        <v>0</v>
      </c>
      <c r="AR162" s="15">
        <f t="shared" si="73"/>
        <v>0</v>
      </c>
      <c r="AS162">
        <f t="shared" si="83"/>
        <v>0</v>
      </c>
      <c r="AT162" s="15">
        <f t="shared" si="74"/>
        <v>0</v>
      </c>
      <c r="AU162">
        <f t="shared" si="84"/>
        <v>0</v>
      </c>
      <c r="AV162" s="15">
        <f t="shared" si="75"/>
        <v>1</v>
      </c>
      <c r="AW162">
        <f t="shared" si="58"/>
        <v>0</v>
      </c>
    </row>
    <row r="163" spans="1:49" ht="15" customHeight="1">
      <c r="A163" s="95" t="s">
        <v>23</v>
      </c>
      <c r="B163" s="96">
        <v>4</v>
      </c>
      <c r="C163" s="97">
        <v>2010</v>
      </c>
      <c r="D163" s="95" t="s">
        <v>17</v>
      </c>
      <c r="E163" s="98">
        <v>2</v>
      </c>
      <c r="F163" s="98">
        <v>1</v>
      </c>
      <c r="G163" s="98">
        <v>0</v>
      </c>
      <c r="H163" s="94"/>
      <c r="I163" s="94"/>
      <c r="J163" s="94"/>
      <c r="K163" s="94"/>
      <c r="L163" s="99">
        <v>50</v>
      </c>
      <c r="M163" s="98">
        <v>1</v>
      </c>
      <c r="N163" s="98">
        <v>1</v>
      </c>
      <c r="O163" s="100">
        <v>20</v>
      </c>
      <c r="P163" s="98">
        <v>1</v>
      </c>
      <c r="Q163" s="99">
        <v>1</v>
      </c>
      <c r="R163" s="100">
        <v>20</v>
      </c>
      <c r="S163" s="101">
        <v>42277</v>
      </c>
      <c r="T163">
        <f t="shared" si="59"/>
        <v>0</v>
      </c>
      <c r="U163">
        <f t="shared" si="60"/>
        <v>0</v>
      </c>
      <c r="V163">
        <f t="shared" si="61"/>
        <v>0</v>
      </c>
      <c r="W163">
        <f t="shared" si="76"/>
        <v>0</v>
      </c>
      <c r="Y163" s="19">
        <f t="shared" si="62"/>
        <v>0</v>
      </c>
      <c r="Z163" s="19">
        <f t="shared" si="63"/>
        <v>0</v>
      </c>
      <c r="AA163" s="19">
        <f t="shared" si="64"/>
        <v>0</v>
      </c>
      <c r="AB163" s="19">
        <f t="shared" si="77"/>
        <v>0</v>
      </c>
      <c r="AC163">
        <f t="shared" si="65"/>
        <v>1</v>
      </c>
      <c r="AD163">
        <f t="shared" si="78"/>
        <v>0</v>
      </c>
      <c r="AE163">
        <f t="shared" si="66"/>
        <v>0</v>
      </c>
      <c r="AF163">
        <f t="shared" si="79"/>
        <v>0</v>
      </c>
      <c r="AG163">
        <f t="shared" si="67"/>
        <v>0</v>
      </c>
      <c r="AH163">
        <f t="shared" si="80"/>
        <v>0</v>
      </c>
      <c r="AI163">
        <f t="shared" si="68"/>
        <v>0</v>
      </c>
      <c r="AJ163">
        <f t="shared" si="81"/>
        <v>0</v>
      </c>
      <c r="AL163" s="19">
        <f t="shared" si="69"/>
        <v>0</v>
      </c>
      <c r="AM163" s="15">
        <f t="shared" si="70"/>
        <v>0</v>
      </c>
      <c r="AN163" s="15">
        <f t="shared" si="71"/>
        <v>0</v>
      </c>
      <c r="AO163">
        <f t="shared" si="85"/>
        <v>0</v>
      </c>
      <c r="AP163" s="15">
        <f t="shared" si="72"/>
        <v>1</v>
      </c>
      <c r="AQ163">
        <f t="shared" si="82"/>
        <v>0</v>
      </c>
      <c r="AR163" s="15">
        <f t="shared" si="73"/>
        <v>0</v>
      </c>
      <c r="AS163">
        <f t="shared" si="83"/>
        <v>0</v>
      </c>
      <c r="AT163" s="15">
        <f t="shared" si="74"/>
        <v>0</v>
      </c>
      <c r="AU163">
        <f t="shared" si="84"/>
        <v>0</v>
      </c>
      <c r="AV163" s="15">
        <f t="shared" si="75"/>
        <v>0</v>
      </c>
      <c r="AW163">
        <f t="shared" ref="AW163:AW226" si="86">AL163*AM163*AV163</f>
        <v>0</v>
      </c>
    </row>
    <row r="164" spans="1:49" ht="15" customHeight="1">
      <c r="A164" s="95" t="s">
        <v>23</v>
      </c>
      <c r="B164" s="96">
        <v>4</v>
      </c>
      <c r="C164" s="97">
        <v>2014</v>
      </c>
      <c r="D164" s="95" t="s">
        <v>17</v>
      </c>
      <c r="E164" s="98">
        <v>2</v>
      </c>
      <c r="F164" s="98">
        <v>9</v>
      </c>
      <c r="G164" s="98">
        <v>5</v>
      </c>
      <c r="H164" s="98">
        <v>1</v>
      </c>
      <c r="I164" s="98">
        <v>4</v>
      </c>
      <c r="J164" s="99">
        <v>20</v>
      </c>
      <c r="K164" s="99">
        <v>22.2222222222222</v>
      </c>
      <c r="L164" s="99">
        <v>50</v>
      </c>
      <c r="M164" s="98">
        <v>51</v>
      </c>
      <c r="N164" s="98">
        <v>55</v>
      </c>
      <c r="O164" s="100">
        <v>20</v>
      </c>
      <c r="P164" s="98">
        <v>46</v>
      </c>
      <c r="Q164" s="99">
        <v>44.7222222222222</v>
      </c>
      <c r="R164" s="100">
        <v>20</v>
      </c>
      <c r="S164" s="101">
        <v>42277</v>
      </c>
      <c r="T164">
        <f t="shared" si="59"/>
        <v>0</v>
      </c>
      <c r="U164">
        <f t="shared" si="60"/>
        <v>0</v>
      </c>
      <c r="V164">
        <f t="shared" si="61"/>
        <v>0</v>
      </c>
      <c r="W164">
        <f t="shared" si="76"/>
        <v>0</v>
      </c>
      <c r="Y164" s="19">
        <f t="shared" si="62"/>
        <v>0</v>
      </c>
      <c r="Z164" s="19">
        <f t="shared" si="63"/>
        <v>0</v>
      </c>
      <c r="AA164" s="19">
        <f t="shared" si="64"/>
        <v>0</v>
      </c>
      <c r="AB164" s="19">
        <f t="shared" si="77"/>
        <v>0</v>
      </c>
      <c r="AC164">
        <f t="shared" si="65"/>
        <v>1</v>
      </c>
      <c r="AD164">
        <f t="shared" si="78"/>
        <v>0</v>
      </c>
      <c r="AE164">
        <f t="shared" si="66"/>
        <v>0</v>
      </c>
      <c r="AF164">
        <f t="shared" si="79"/>
        <v>0</v>
      </c>
      <c r="AG164">
        <f t="shared" si="67"/>
        <v>0</v>
      </c>
      <c r="AH164">
        <f t="shared" si="80"/>
        <v>0</v>
      </c>
      <c r="AI164">
        <f t="shared" si="68"/>
        <v>0</v>
      </c>
      <c r="AJ164">
        <f t="shared" si="81"/>
        <v>0</v>
      </c>
      <c r="AL164" s="19">
        <f t="shared" si="69"/>
        <v>0</v>
      </c>
      <c r="AM164" s="15">
        <f t="shared" si="70"/>
        <v>1</v>
      </c>
      <c r="AN164" s="15">
        <f t="shared" si="71"/>
        <v>0</v>
      </c>
      <c r="AO164">
        <f t="shared" si="85"/>
        <v>0</v>
      </c>
      <c r="AP164" s="15">
        <f t="shared" si="72"/>
        <v>1</v>
      </c>
      <c r="AQ164">
        <f t="shared" si="82"/>
        <v>0</v>
      </c>
      <c r="AR164" s="15">
        <f t="shared" si="73"/>
        <v>0</v>
      </c>
      <c r="AS164">
        <f t="shared" si="83"/>
        <v>0</v>
      </c>
      <c r="AT164" s="15">
        <f t="shared" si="74"/>
        <v>0</v>
      </c>
      <c r="AU164">
        <f t="shared" si="84"/>
        <v>0</v>
      </c>
      <c r="AV164" s="15">
        <f t="shared" si="75"/>
        <v>0</v>
      </c>
      <c r="AW164">
        <f t="shared" si="86"/>
        <v>0</v>
      </c>
    </row>
    <row r="165" spans="1:49" ht="15" customHeight="1">
      <c r="A165" s="95" t="s">
        <v>23</v>
      </c>
      <c r="B165" s="96">
        <v>4</v>
      </c>
      <c r="C165" s="97">
        <v>2012</v>
      </c>
      <c r="D165" s="95" t="s">
        <v>18</v>
      </c>
      <c r="E165" s="98">
        <v>5</v>
      </c>
      <c r="F165" s="98">
        <v>32</v>
      </c>
      <c r="G165" s="98">
        <v>6</v>
      </c>
      <c r="H165" s="98">
        <v>0</v>
      </c>
      <c r="I165" s="98">
        <v>6</v>
      </c>
      <c r="J165" s="94"/>
      <c r="K165" s="99">
        <v>0</v>
      </c>
      <c r="L165" s="99">
        <v>50</v>
      </c>
      <c r="M165" s="94"/>
      <c r="N165" s="98">
        <v>37</v>
      </c>
      <c r="O165" s="100">
        <v>20</v>
      </c>
      <c r="P165" s="94"/>
      <c r="Q165" s="99">
        <v>19.543627568084101</v>
      </c>
      <c r="R165" s="100">
        <v>20</v>
      </c>
      <c r="S165" s="101">
        <v>42277</v>
      </c>
      <c r="T165">
        <f t="shared" si="59"/>
        <v>0</v>
      </c>
      <c r="U165">
        <f t="shared" si="60"/>
        <v>0</v>
      </c>
      <c r="V165">
        <f t="shared" si="61"/>
        <v>1</v>
      </c>
      <c r="W165">
        <f t="shared" si="76"/>
        <v>0</v>
      </c>
      <c r="Y165" s="19">
        <f t="shared" si="62"/>
        <v>0</v>
      </c>
      <c r="Z165" s="19">
        <f t="shared" si="63"/>
        <v>0</v>
      </c>
      <c r="AA165" s="19">
        <f t="shared" si="64"/>
        <v>0</v>
      </c>
      <c r="AB165" s="19">
        <f t="shared" si="77"/>
        <v>0</v>
      </c>
      <c r="AC165">
        <f t="shared" si="65"/>
        <v>0</v>
      </c>
      <c r="AD165">
        <f t="shared" si="78"/>
        <v>0</v>
      </c>
      <c r="AE165">
        <f t="shared" si="66"/>
        <v>0</v>
      </c>
      <c r="AF165">
        <f t="shared" si="79"/>
        <v>0</v>
      </c>
      <c r="AG165">
        <f t="shared" si="67"/>
        <v>0</v>
      </c>
      <c r="AH165">
        <f t="shared" si="80"/>
        <v>0</v>
      </c>
      <c r="AI165">
        <f t="shared" si="68"/>
        <v>1</v>
      </c>
      <c r="AJ165">
        <f t="shared" si="81"/>
        <v>0</v>
      </c>
      <c r="AL165" s="19">
        <f t="shared" si="69"/>
        <v>0</v>
      </c>
      <c r="AM165" s="15">
        <f t="shared" si="70"/>
        <v>0</v>
      </c>
      <c r="AN165" s="15">
        <f t="shared" si="71"/>
        <v>0</v>
      </c>
      <c r="AO165">
        <f t="shared" si="85"/>
        <v>0</v>
      </c>
      <c r="AP165" s="15">
        <f t="shared" si="72"/>
        <v>0</v>
      </c>
      <c r="AQ165">
        <f t="shared" si="82"/>
        <v>0</v>
      </c>
      <c r="AR165" s="15">
        <f t="shared" si="73"/>
        <v>0</v>
      </c>
      <c r="AS165">
        <f t="shared" si="83"/>
        <v>0</v>
      </c>
      <c r="AT165" s="15">
        <f t="shared" si="74"/>
        <v>0</v>
      </c>
      <c r="AU165">
        <f t="shared" si="84"/>
        <v>0</v>
      </c>
      <c r="AV165" s="15">
        <f t="shared" si="75"/>
        <v>1</v>
      </c>
      <c r="AW165">
        <f t="shared" si="86"/>
        <v>0</v>
      </c>
    </row>
    <row r="166" spans="1:49" ht="15" customHeight="1">
      <c r="A166" s="95" t="s">
        <v>23</v>
      </c>
      <c r="B166" s="96">
        <v>4</v>
      </c>
      <c r="C166" s="97">
        <v>2010</v>
      </c>
      <c r="D166" s="95" t="s">
        <v>21</v>
      </c>
      <c r="E166" s="98">
        <v>4</v>
      </c>
      <c r="F166" s="98">
        <v>0</v>
      </c>
      <c r="G166" s="98">
        <v>0</v>
      </c>
      <c r="H166" s="94"/>
      <c r="I166" s="94"/>
      <c r="J166" s="94"/>
      <c r="K166" s="94"/>
      <c r="L166" s="99">
        <v>50</v>
      </c>
      <c r="M166" s="98">
        <v>2</v>
      </c>
      <c r="N166" s="98">
        <v>2</v>
      </c>
      <c r="O166" s="100">
        <v>20</v>
      </c>
      <c r="P166" s="98">
        <v>2</v>
      </c>
      <c r="Q166" s="99">
        <v>2</v>
      </c>
      <c r="R166" s="100">
        <v>20</v>
      </c>
      <c r="S166" s="101">
        <v>42277</v>
      </c>
      <c r="T166">
        <f t="shared" si="59"/>
        <v>0</v>
      </c>
      <c r="U166">
        <f t="shared" si="60"/>
        <v>0</v>
      </c>
      <c r="V166">
        <f t="shared" si="61"/>
        <v>0</v>
      </c>
      <c r="W166">
        <f t="shared" si="76"/>
        <v>0</v>
      </c>
      <c r="Y166" s="19">
        <f t="shared" si="62"/>
        <v>0</v>
      </c>
      <c r="Z166" s="19">
        <f t="shared" si="63"/>
        <v>0</v>
      </c>
      <c r="AA166" s="19">
        <f t="shared" si="64"/>
        <v>0</v>
      </c>
      <c r="AB166" s="19">
        <f t="shared" si="77"/>
        <v>0</v>
      </c>
      <c r="AC166">
        <f t="shared" si="65"/>
        <v>0</v>
      </c>
      <c r="AD166">
        <f t="shared" si="78"/>
        <v>0</v>
      </c>
      <c r="AE166">
        <f t="shared" si="66"/>
        <v>0</v>
      </c>
      <c r="AF166">
        <f t="shared" si="79"/>
        <v>0</v>
      </c>
      <c r="AG166">
        <f t="shared" si="67"/>
        <v>1</v>
      </c>
      <c r="AH166">
        <f t="shared" si="80"/>
        <v>0</v>
      </c>
      <c r="AI166">
        <f t="shared" si="68"/>
        <v>0</v>
      </c>
      <c r="AJ166">
        <f t="shared" si="81"/>
        <v>0</v>
      </c>
      <c r="AL166" s="19">
        <f t="shared" si="69"/>
        <v>0</v>
      </c>
      <c r="AM166" s="15">
        <f t="shared" si="70"/>
        <v>0</v>
      </c>
      <c r="AN166" s="15">
        <f t="shared" si="71"/>
        <v>0</v>
      </c>
      <c r="AO166">
        <f t="shared" si="85"/>
        <v>0</v>
      </c>
      <c r="AP166" s="15">
        <f t="shared" si="72"/>
        <v>0</v>
      </c>
      <c r="AQ166">
        <f t="shared" si="82"/>
        <v>0</v>
      </c>
      <c r="AR166" s="15">
        <f t="shared" si="73"/>
        <v>0</v>
      </c>
      <c r="AS166">
        <f t="shared" si="83"/>
        <v>0</v>
      </c>
      <c r="AT166" s="15">
        <f t="shared" si="74"/>
        <v>1</v>
      </c>
      <c r="AU166">
        <f t="shared" si="84"/>
        <v>0</v>
      </c>
      <c r="AV166" s="15">
        <f t="shared" si="75"/>
        <v>0</v>
      </c>
      <c r="AW166">
        <f t="shared" si="86"/>
        <v>0</v>
      </c>
    </row>
    <row r="167" spans="1:49" ht="15" customHeight="1">
      <c r="A167" s="95" t="s">
        <v>23</v>
      </c>
      <c r="B167" s="96">
        <v>4</v>
      </c>
      <c r="C167" s="97">
        <v>2011</v>
      </c>
      <c r="D167" s="95" t="s">
        <v>19</v>
      </c>
      <c r="E167" s="98">
        <v>1</v>
      </c>
      <c r="F167" s="98">
        <v>0</v>
      </c>
      <c r="G167" s="98">
        <v>0</v>
      </c>
      <c r="H167" s="94"/>
      <c r="I167" s="94"/>
      <c r="J167" s="94"/>
      <c r="K167" s="94"/>
      <c r="L167" s="99">
        <v>50</v>
      </c>
      <c r="M167" s="98">
        <v>2</v>
      </c>
      <c r="N167" s="98">
        <v>2</v>
      </c>
      <c r="O167" s="100">
        <v>20</v>
      </c>
      <c r="P167" s="98">
        <v>2</v>
      </c>
      <c r="Q167" s="99">
        <v>2</v>
      </c>
      <c r="R167" s="100">
        <v>20</v>
      </c>
      <c r="S167" s="101">
        <v>42277</v>
      </c>
      <c r="T167">
        <f t="shared" si="59"/>
        <v>0</v>
      </c>
      <c r="U167">
        <f t="shared" si="60"/>
        <v>0</v>
      </c>
      <c r="V167">
        <f t="shared" si="61"/>
        <v>0</v>
      </c>
      <c r="W167">
        <f t="shared" si="76"/>
        <v>0</v>
      </c>
      <c r="Y167" s="19">
        <f t="shared" si="62"/>
        <v>0</v>
      </c>
      <c r="Z167" s="19">
        <f t="shared" si="63"/>
        <v>0</v>
      </c>
      <c r="AA167" s="19">
        <f t="shared" si="64"/>
        <v>1</v>
      </c>
      <c r="AB167" s="19">
        <f t="shared" si="77"/>
        <v>0</v>
      </c>
      <c r="AC167">
        <f t="shared" si="65"/>
        <v>0</v>
      </c>
      <c r="AD167">
        <f t="shared" si="78"/>
        <v>0</v>
      </c>
      <c r="AE167">
        <f t="shared" si="66"/>
        <v>0</v>
      </c>
      <c r="AF167">
        <f t="shared" si="79"/>
        <v>0</v>
      </c>
      <c r="AG167">
        <f t="shared" si="67"/>
        <v>0</v>
      </c>
      <c r="AH167">
        <f t="shared" si="80"/>
        <v>0</v>
      </c>
      <c r="AI167">
        <f t="shared" si="68"/>
        <v>0</v>
      </c>
      <c r="AJ167">
        <f t="shared" si="81"/>
        <v>0</v>
      </c>
      <c r="AL167" s="19">
        <f t="shared" si="69"/>
        <v>0</v>
      </c>
      <c r="AM167" s="15">
        <f t="shared" si="70"/>
        <v>0</v>
      </c>
      <c r="AN167" s="15">
        <f t="shared" si="71"/>
        <v>1</v>
      </c>
      <c r="AO167">
        <f t="shared" si="85"/>
        <v>0</v>
      </c>
      <c r="AP167" s="15">
        <f t="shared" si="72"/>
        <v>0</v>
      </c>
      <c r="AQ167">
        <f t="shared" si="82"/>
        <v>0</v>
      </c>
      <c r="AR167" s="15">
        <f t="shared" si="73"/>
        <v>0</v>
      </c>
      <c r="AS167">
        <f t="shared" si="83"/>
        <v>0</v>
      </c>
      <c r="AT167" s="15">
        <f t="shared" si="74"/>
        <v>0</v>
      </c>
      <c r="AU167">
        <f t="shared" si="84"/>
        <v>0</v>
      </c>
      <c r="AV167" s="15">
        <f t="shared" si="75"/>
        <v>0</v>
      </c>
      <c r="AW167">
        <f t="shared" si="86"/>
        <v>0</v>
      </c>
    </row>
    <row r="168" spans="1:49" ht="15" customHeight="1">
      <c r="A168" s="95" t="s">
        <v>23</v>
      </c>
      <c r="B168" s="96">
        <v>4</v>
      </c>
      <c r="C168" s="97">
        <v>2011</v>
      </c>
      <c r="D168" s="95" t="s">
        <v>17</v>
      </c>
      <c r="E168" s="98">
        <v>2</v>
      </c>
      <c r="F168" s="98">
        <v>1</v>
      </c>
      <c r="G168" s="98">
        <v>0</v>
      </c>
      <c r="H168" s="94"/>
      <c r="I168" s="94"/>
      <c r="J168" s="94"/>
      <c r="K168" s="94"/>
      <c r="L168" s="99">
        <v>50</v>
      </c>
      <c r="M168" s="98">
        <v>3</v>
      </c>
      <c r="N168" s="98">
        <v>3</v>
      </c>
      <c r="O168" s="100">
        <v>20</v>
      </c>
      <c r="P168" s="98">
        <v>3</v>
      </c>
      <c r="Q168" s="99">
        <v>2.7111111111111099</v>
      </c>
      <c r="R168" s="100">
        <v>20</v>
      </c>
      <c r="S168" s="101">
        <v>42277</v>
      </c>
      <c r="T168">
        <f t="shared" si="59"/>
        <v>0</v>
      </c>
      <c r="U168">
        <f t="shared" si="60"/>
        <v>0</v>
      </c>
      <c r="V168">
        <f t="shared" si="61"/>
        <v>0</v>
      </c>
      <c r="W168">
        <f t="shared" si="76"/>
        <v>0</v>
      </c>
      <c r="Y168" s="19">
        <f t="shared" si="62"/>
        <v>0</v>
      </c>
      <c r="Z168" s="19">
        <f t="shared" si="63"/>
        <v>0</v>
      </c>
      <c r="AA168" s="19">
        <f t="shared" si="64"/>
        <v>0</v>
      </c>
      <c r="AB168" s="19">
        <f t="shared" si="77"/>
        <v>0</v>
      </c>
      <c r="AC168">
        <f t="shared" si="65"/>
        <v>1</v>
      </c>
      <c r="AD168">
        <f t="shared" si="78"/>
        <v>0</v>
      </c>
      <c r="AE168">
        <f t="shared" si="66"/>
        <v>0</v>
      </c>
      <c r="AF168">
        <f t="shared" si="79"/>
        <v>0</v>
      </c>
      <c r="AG168">
        <f t="shared" si="67"/>
        <v>0</v>
      </c>
      <c r="AH168">
        <f t="shared" si="80"/>
        <v>0</v>
      </c>
      <c r="AI168">
        <f t="shared" si="68"/>
        <v>0</v>
      </c>
      <c r="AJ168">
        <f t="shared" si="81"/>
        <v>0</v>
      </c>
      <c r="AL168" s="19">
        <f t="shared" si="69"/>
        <v>0</v>
      </c>
      <c r="AM168" s="15">
        <f t="shared" si="70"/>
        <v>0</v>
      </c>
      <c r="AN168" s="15">
        <f t="shared" si="71"/>
        <v>0</v>
      </c>
      <c r="AO168">
        <f t="shared" si="85"/>
        <v>0</v>
      </c>
      <c r="AP168" s="15">
        <f t="shared" si="72"/>
        <v>1</v>
      </c>
      <c r="AQ168">
        <f t="shared" si="82"/>
        <v>0</v>
      </c>
      <c r="AR168" s="15">
        <f t="shared" si="73"/>
        <v>0</v>
      </c>
      <c r="AS168">
        <f t="shared" si="83"/>
        <v>0</v>
      </c>
      <c r="AT168" s="15">
        <f t="shared" si="74"/>
        <v>0</v>
      </c>
      <c r="AU168">
        <f t="shared" si="84"/>
        <v>0</v>
      </c>
      <c r="AV168" s="15">
        <f t="shared" si="75"/>
        <v>0</v>
      </c>
      <c r="AW168">
        <f t="shared" si="86"/>
        <v>0</v>
      </c>
    </row>
    <row r="169" spans="1:49" ht="15" customHeight="1">
      <c r="A169" s="95" t="s">
        <v>23</v>
      </c>
      <c r="B169" s="96">
        <v>4</v>
      </c>
      <c r="C169" s="97">
        <v>2011</v>
      </c>
      <c r="D169" s="95" t="s">
        <v>20</v>
      </c>
      <c r="E169" s="98">
        <v>3</v>
      </c>
      <c r="F169" s="98">
        <v>0</v>
      </c>
      <c r="G169" s="98">
        <v>0</v>
      </c>
      <c r="H169" s="94"/>
      <c r="I169" s="94"/>
      <c r="J169" s="94"/>
      <c r="K169" s="94"/>
      <c r="L169" s="99">
        <v>50</v>
      </c>
      <c r="M169" s="98">
        <v>3</v>
      </c>
      <c r="N169" s="98">
        <v>3</v>
      </c>
      <c r="O169" s="100">
        <v>20</v>
      </c>
      <c r="P169" s="98">
        <v>3</v>
      </c>
      <c r="Q169" s="99">
        <v>3</v>
      </c>
      <c r="R169" s="100">
        <v>20</v>
      </c>
      <c r="S169" s="101">
        <v>42277</v>
      </c>
      <c r="T169">
        <f t="shared" si="59"/>
        <v>0</v>
      </c>
      <c r="U169">
        <f t="shared" si="60"/>
        <v>0</v>
      </c>
      <c r="V169">
        <f t="shared" si="61"/>
        <v>0</v>
      </c>
      <c r="W169">
        <f t="shared" si="76"/>
        <v>0</v>
      </c>
      <c r="Y169" s="19">
        <f t="shared" si="62"/>
        <v>0</v>
      </c>
      <c r="Z169" s="19">
        <f t="shared" si="63"/>
        <v>0</v>
      </c>
      <c r="AA169" s="19">
        <f t="shared" si="64"/>
        <v>0</v>
      </c>
      <c r="AB169" s="19">
        <f t="shared" si="77"/>
        <v>0</v>
      </c>
      <c r="AC169">
        <f t="shared" si="65"/>
        <v>0</v>
      </c>
      <c r="AD169">
        <f t="shared" si="78"/>
        <v>0</v>
      </c>
      <c r="AE169">
        <f t="shared" si="66"/>
        <v>1</v>
      </c>
      <c r="AF169">
        <f t="shared" si="79"/>
        <v>0</v>
      </c>
      <c r="AG169">
        <f t="shared" si="67"/>
        <v>0</v>
      </c>
      <c r="AH169">
        <f t="shared" si="80"/>
        <v>0</v>
      </c>
      <c r="AI169">
        <f t="shared" si="68"/>
        <v>0</v>
      </c>
      <c r="AJ169">
        <f t="shared" si="81"/>
        <v>0</v>
      </c>
      <c r="AL169" s="19">
        <f t="shared" si="69"/>
        <v>0</v>
      </c>
      <c r="AM169" s="15">
        <f t="shared" si="70"/>
        <v>0</v>
      </c>
      <c r="AN169" s="15">
        <f t="shared" si="71"/>
        <v>0</v>
      </c>
      <c r="AO169">
        <f t="shared" si="85"/>
        <v>0</v>
      </c>
      <c r="AP169" s="15">
        <f t="shared" si="72"/>
        <v>0</v>
      </c>
      <c r="AQ169">
        <f t="shared" si="82"/>
        <v>0</v>
      </c>
      <c r="AR169" s="15">
        <f t="shared" si="73"/>
        <v>1</v>
      </c>
      <c r="AS169">
        <f t="shared" si="83"/>
        <v>0</v>
      </c>
      <c r="AT169" s="15">
        <f t="shared" si="74"/>
        <v>0</v>
      </c>
      <c r="AU169">
        <f t="shared" si="84"/>
        <v>0</v>
      </c>
      <c r="AV169" s="15">
        <f t="shared" si="75"/>
        <v>0</v>
      </c>
      <c r="AW169">
        <f t="shared" si="86"/>
        <v>0</v>
      </c>
    </row>
    <row r="170" spans="1:49" ht="15" customHeight="1">
      <c r="A170" s="95" t="s">
        <v>23</v>
      </c>
      <c r="B170" s="96">
        <v>4</v>
      </c>
      <c r="C170" s="97">
        <v>2012</v>
      </c>
      <c r="D170" s="95" t="s">
        <v>17</v>
      </c>
      <c r="E170" s="98">
        <v>2</v>
      </c>
      <c r="F170" s="98">
        <v>15</v>
      </c>
      <c r="G170" s="98">
        <v>0</v>
      </c>
      <c r="H170" s="94"/>
      <c r="I170" s="94"/>
      <c r="J170" s="94"/>
      <c r="K170" s="94"/>
      <c r="L170" s="99">
        <v>50</v>
      </c>
      <c r="M170" s="98">
        <v>24</v>
      </c>
      <c r="N170" s="98">
        <v>24</v>
      </c>
      <c r="O170" s="100">
        <v>20</v>
      </c>
      <c r="P170" s="98">
        <v>24</v>
      </c>
      <c r="Q170" s="99">
        <v>16.043956043956001</v>
      </c>
      <c r="R170" s="100">
        <v>20</v>
      </c>
      <c r="S170" s="101">
        <v>42277</v>
      </c>
      <c r="T170">
        <f t="shared" si="59"/>
        <v>0</v>
      </c>
      <c r="U170">
        <f t="shared" si="60"/>
        <v>0</v>
      </c>
      <c r="V170">
        <f t="shared" si="61"/>
        <v>0</v>
      </c>
      <c r="W170">
        <f t="shared" si="76"/>
        <v>0</v>
      </c>
      <c r="Y170" s="19">
        <f t="shared" si="62"/>
        <v>0</v>
      </c>
      <c r="Z170" s="19">
        <f t="shared" si="63"/>
        <v>0</v>
      </c>
      <c r="AA170" s="19">
        <f t="shared" si="64"/>
        <v>0</v>
      </c>
      <c r="AB170" s="19">
        <f t="shared" si="77"/>
        <v>0</v>
      </c>
      <c r="AC170">
        <f t="shared" si="65"/>
        <v>1</v>
      </c>
      <c r="AD170">
        <f t="shared" si="78"/>
        <v>0</v>
      </c>
      <c r="AE170">
        <f t="shared" si="66"/>
        <v>0</v>
      </c>
      <c r="AF170">
        <f t="shared" si="79"/>
        <v>0</v>
      </c>
      <c r="AG170">
        <f t="shared" si="67"/>
        <v>0</v>
      </c>
      <c r="AH170">
        <f t="shared" si="80"/>
        <v>0</v>
      </c>
      <c r="AI170">
        <f t="shared" si="68"/>
        <v>0</v>
      </c>
      <c r="AJ170">
        <f t="shared" si="81"/>
        <v>0</v>
      </c>
      <c r="AL170" s="19">
        <f t="shared" si="69"/>
        <v>0</v>
      </c>
      <c r="AM170" s="15">
        <f t="shared" si="70"/>
        <v>0</v>
      </c>
      <c r="AN170" s="15">
        <f t="shared" si="71"/>
        <v>0</v>
      </c>
      <c r="AO170">
        <f t="shared" si="85"/>
        <v>0</v>
      </c>
      <c r="AP170" s="15">
        <f t="shared" si="72"/>
        <v>1</v>
      </c>
      <c r="AQ170">
        <f t="shared" si="82"/>
        <v>0</v>
      </c>
      <c r="AR170" s="15">
        <f t="shared" si="73"/>
        <v>0</v>
      </c>
      <c r="AS170">
        <f t="shared" si="83"/>
        <v>0</v>
      </c>
      <c r="AT170" s="15">
        <f t="shared" si="74"/>
        <v>0</v>
      </c>
      <c r="AU170">
        <f t="shared" si="84"/>
        <v>0</v>
      </c>
      <c r="AV170" s="15">
        <f t="shared" si="75"/>
        <v>0</v>
      </c>
      <c r="AW170">
        <f t="shared" si="86"/>
        <v>0</v>
      </c>
    </row>
    <row r="171" spans="1:49" ht="15" customHeight="1">
      <c r="A171" s="95" t="s">
        <v>23</v>
      </c>
      <c r="B171" s="96">
        <v>4</v>
      </c>
      <c r="C171" s="97">
        <v>2011</v>
      </c>
      <c r="D171" s="95" t="s">
        <v>18</v>
      </c>
      <c r="E171" s="98">
        <v>5</v>
      </c>
      <c r="F171" s="98">
        <v>3</v>
      </c>
      <c r="G171" s="98">
        <v>0</v>
      </c>
      <c r="H171" s="94"/>
      <c r="I171" s="94"/>
      <c r="J171" s="94"/>
      <c r="K171" s="94"/>
      <c r="L171" s="99">
        <v>50</v>
      </c>
      <c r="M171" s="94"/>
      <c r="N171" s="98">
        <v>5</v>
      </c>
      <c r="O171" s="100">
        <v>20</v>
      </c>
      <c r="P171" s="94"/>
      <c r="Q171" s="99">
        <v>2.9250603864734299</v>
      </c>
      <c r="R171" s="100">
        <v>20</v>
      </c>
      <c r="S171" s="101">
        <v>42277</v>
      </c>
      <c r="T171">
        <f t="shared" si="59"/>
        <v>0</v>
      </c>
      <c r="U171">
        <f t="shared" si="60"/>
        <v>0</v>
      </c>
      <c r="V171">
        <f t="shared" si="61"/>
        <v>1</v>
      </c>
      <c r="W171">
        <f t="shared" si="76"/>
        <v>0</v>
      </c>
      <c r="Y171" s="19">
        <f t="shared" si="62"/>
        <v>0</v>
      </c>
      <c r="Z171" s="19">
        <f t="shared" si="63"/>
        <v>0</v>
      </c>
      <c r="AA171" s="19">
        <f t="shared" si="64"/>
        <v>0</v>
      </c>
      <c r="AB171" s="19">
        <f t="shared" si="77"/>
        <v>0</v>
      </c>
      <c r="AC171">
        <f t="shared" si="65"/>
        <v>0</v>
      </c>
      <c r="AD171">
        <f t="shared" si="78"/>
        <v>0</v>
      </c>
      <c r="AE171">
        <f t="shared" si="66"/>
        <v>0</v>
      </c>
      <c r="AF171">
        <f t="shared" si="79"/>
        <v>0</v>
      </c>
      <c r="AG171">
        <f t="shared" si="67"/>
        <v>0</v>
      </c>
      <c r="AH171">
        <f t="shared" si="80"/>
        <v>0</v>
      </c>
      <c r="AI171">
        <f t="shared" si="68"/>
        <v>1</v>
      </c>
      <c r="AJ171">
        <f t="shared" si="81"/>
        <v>0</v>
      </c>
      <c r="AL171" s="19">
        <f t="shared" si="69"/>
        <v>0</v>
      </c>
      <c r="AM171" s="15">
        <f t="shared" si="70"/>
        <v>0</v>
      </c>
      <c r="AN171" s="15">
        <f t="shared" si="71"/>
        <v>0</v>
      </c>
      <c r="AO171">
        <f t="shared" si="85"/>
        <v>0</v>
      </c>
      <c r="AP171" s="15">
        <f t="shared" si="72"/>
        <v>0</v>
      </c>
      <c r="AQ171">
        <f t="shared" si="82"/>
        <v>0</v>
      </c>
      <c r="AR171" s="15">
        <f t="shared" si="73"/>
        <v>0</v>
      </c>
      <c r="AS171">
        <f t="shared" si="83"/>
        <v>0</v>
      </c>
      <c r="AT171" s="15">
        <f t="shared" si="74"/>
        <v>0</v>
      </c>
      <c r="AU171">
        <f t="shared" si="84"/>
        <v>0</v>
      </c>
      <c r="AV171" s="15">
        <f t="shared" si="75"/>
        <v>1</v>
      </c>
      <c r="AW171">
        <f t="shared" si="86"/>
        <v>0</v>
      </c>
    </row>
    <row r="172" spans="1:49" ht="15" customHeight="1">
      <c r="A172" s="95" t="s">
        <v>23</v>
      </c>
      <c r="B172" s="96">
        <v>4</v>
      </c>
      <c r="C172" s="97">
        <v>2012</v>
      </c>
      <c r="D172" s="95" t="s">
        <v>19</v>
      </c>
      <c r="E172" s="98">
        <v>1</v>
      </c>
      <c r="F172" s="98">
        <v>4</v>
      </c>
      <c r="G172" s="98">
        <v>0</v>
      </c>
      <c r="H172" s="94"/>
      <c r="I172" s="94"/>
      <c r="J172" s="94"/>
      <c r="K172" s="94"/>
      <c r="L172" s="99">
        <v>50</v>
      </c>
      <c r="M172" s="98">
        <v>9</v>
      </c>
      <c r="N172" s="98">
        <v>9</v>
      </c>
      <c r="O172" s="100">
        <v>20</v>
      </c>
      <c r="P172" s="98">
        <v>9</v>
      </c>
      <c r="Q172" s="99">
        <v>6.1847826086956497</v>
      </c>
      <c r="R172" s="100">
        <v>20</v>
      </c>
      <c r="S172" s="101">
        <v>42277</v>
      </c>
      <c r="T172">
        <f t="shared" si="59"/>
        <v>0</v>
      </c>
      <c r="U172">
        <f t="shared" si="60"/>
        <v>0</v>
      </c>
      <c r="V172">
        <f t="shared" si="61"/>
        <v>0</v>
      </c>
      <c r="W172">
        <f t="shared" si="76"/>
        <v>0</v>
      </c>
      <c r="Y172" s="19">
        <f t="shared" si="62"/>
        <v>0</v>
      </c>
      <c r="Z172" s="19">
        <f t="shared" si="63"/>
        <v>0</v>
      </c>
      <c r="AA172" s="19">
        <f t="shared" si="64"/>
        <v>1</v>
      </c>
      <c r="AB172" s="19">
        <f t="shared" si="77"/>
        <v>0</v>
      </c>
      <c r="AC172">
        <f t="shared" si="65"/>
        <v>0</v>
      </c>
      <c r="AD172">
        <f t="shared" si="78"/>
        <v>0</v>
      </c>
      <c r="AE172">
        <f t="shared" si="66"/>
        <v>0</v>
      </c>
      <c r="AF172">
        <f t="shared" si="79"/>
        <v>0</v>
      </c>
      <c r="AG172">
        <f t="shared" si="67"/>
        <v>0</v>
      </c>
      <c r="AH172">
        <f t="shared" si="80"/>
        <v>0</v>
      </c>
      <c r="AI172">
        <f t="shared" si="68"/>
        <v>0</v>
      </c>
      <c r="AJ172">
        <f t="shared" si="81"/>
        <v>0</v>
      </c>
      <c r="AL172" s="19">
        <f t="shared" si="69"/>
        <v>0</v>
      </c>
      <c r="AM172" s="15">
        <f t="shared" si="70"/>
        <v>0</v>
      </c>
      <c r="AN172" s="15">
        <f t="shared" si="71"/>
        <v>1</v>
      </c>
      <c r="AO172">
        <f t="shared" si="85"/>
        <v>0</v>
      </c>
      <c r="AP172" s="15">
        <f t="shared" si="72"/>
        <v>0</v>
      </c>
      <c r="AQ172">
        <f t="shared" si="82"/>
        <v>0</v>
      </c>
      <c r="AR172" s="15">
        <f t="shared" si="73"/>
        <v>0</v>
      </c>
      <c r="AS172">
        <f t="shared" si="83"/>
        <v>0</v>
      </c>
      <c r="AT172" s="15">
        <f t="shared" si="74"/>
        <v>0</v>
      </c>
      <c r="AU172">
        <f t="shared" si="84"/>
        <v>0</v>
      </c>
      <c r="AV172" s="15">
        <f t="shared" si="75"/>
        <v>0</v>
      </c>
      <c r="AW172">
        <f t="shared" si="86"/>
        <v>0</v>
      </c>
    </row>
    <row r="173" spans="1:49" ht="15" customHeight="1">
      <c r="A173" s="95" t="s">
        <v>23</v>
      </c>
      <c r="B173" s="96">
        <v>4</v>
      </c>
      <c r="C173" s="97">
        <v>2012</v>
      </c>
      <c r="D173" s="95" t="s">
        <v>21</v>
      </c>
      <c r="E173" s="98">
        <v>4</v>
      </c>
      <c r="F173" s="98">
        <v>7</v>
      </c>
      <c r="G173" s="98">
        <v>5</v>
      </c>
      <c r="H173" s="98">
        <v>0</v>
      </c>
      <c r="I173" s="98">
        <v>5</v>
      </c>
      <c r="J173" s="99">
        <v>0</v>
      </c>
      <c r="K173" s="99">
        <v>0</v>
      </c>
      <c r="L173" s="99">
        <v>50</v>
      </c>
      <c r="M173" s="98">
        <v>36</v>
      </c>
      <c r="N173" s="98">
        <v>37</v>
      </c>
      <c r="O173" s="100">
        <v>20</v>
      </c>
      <c r="P173" s="98">
        <v>31</v>
      </c>
      <c r="Q173" s="99">
        <v>29.934782608695699</v>
      </c>
      <c r="R173" s="100">
        <v>20</v>
      </c>
      <c r="S173" s="101">
        <v>42277</v>
      </c>
      <c r="T173">
        <f t="shared" si="59"/>
        <v>0</v>
      </c>
      <c r="U173">
        <f t="shared" si="60"/>
        <v>0</v>
      </c>
      <c r="V173">
        <f t="shared" si="61"/>
        <v>0</v>
      </c>
      <c r="W173">
        <f t="shared" si="76"/>
        <v>0</v>
      </c>
      <c r="Y173" s="19">
        <f t="shared" si="62"/>
        <v>0</v>
      </c>
      <c r="Z173" s="19">
        <f t="shared" si="63"/>
        <v>0</v>
      </c>
      <c r="AA173" s="19">
        <f t="shared" si="64"/>
        <v>0</v>
      </c>
      <c r="AB173" s="19">
        <f t="shared" si="77"/>
        <v>0</v>
      </c>
      <c r="AC173">
        <f t="shared" si="65"/>
        <v>0</v>
      </c>
      <c r="AD173">
        <f t="shared" si="78"/>
        <v>0</v>
      </c>
      <c r="AE173">
        <f t="shared" si="66"/>
        <v>0</v>
      </c>
      <c r="AF173">
        <f t="shared" si="79"/>
        <v>0</v>
      </c>
      <c r="AG173">
        <f t="shared" si="67"/>
        <v>1</v>
      </c>
      <c r="AH173">
        <f t="shared" si="80"/>
        <v>0</v>
      </c>
      <c r="AI173">
        <f t="shared" si="68"/>
        <v>0</v>
      </c>
      <c r="AJ173">
        <f t="shared" si="81"/>
        <v>0</v>
      </c>
      <c r="AL173" s="19">
        <f t="shared" si="69"/>
        <v>0</v>
      </c>
      <c r="AM173" s="15">
        <f t="shared" si="70"/>
        <v>0</v>
      </c>
      <c r="AN173" s="15">
        <f t="shared" si="71"/>
        <v>0</v>
      </c>
      <c r="AO173">
        <f t="shared" si="85"/>
        <v>0</v>
      </c>
      <c r="AP173" s="15">
        <f t="shared" si="72"/>
        <v>0</v>
      </c>
      <c r="AQ173">
        <f t="shared" si="82"/>
        <v>0</v>
      </c>
      <c r="AR173" s="15">
        <f t="shared" si="73"/>
        <v>0</v>
      </c>
      <c r="AS173">
        <f t="shared" si="83"/>
        <v>0</v>
      </c>
      <c r="AT173" s="15">
        <f t="shared" si="74"/>
        <v>1</v>
      </c>
      <c r="AU173">
        <f t="shared" si="84"/>
        <v>0</v>
      </c>
      <c r="AV173" s="15">
        <f t="shared" si="75"/>
        <v>0</v>
      </c>
      <c r="AW173">
        <f t="shared" si="86"/>
        <v>0</v>
      </c>
    </row>
    <row r="174" spans="1:49" ht="15" customHeight="1">
      <c r="A174" s="95" t="s">
        <v>23</v>
      </c>
      <c r="B174" s="96">
        <v>4</v>
      </c>
      <c r="C174" s="97">
        <v>2011</v>
      </c>
      <c r="D174" s="95" t="s">
        <v>21</v>
      </c>
      <c r="E174" s="98">
        <v>4</v>
      </c>
      <c r="F174" s="98">
        <v>2</v>
      </c>
      <c r="G174" s="98">
        <v>0</v>
      </c>
      <c r="H174" s="94"/>
      <c r="I174" s="94"/>
      <c r="J174" s="94"/>
      <c r="K174" s="94"/>
      <c r="L174" s="99">
        <v>50</v>
      </c>
      <c r="M174" s="98">
        <v>5</v>
      </c>
      <c r="N174" s="98">
        <v>5</v>
      </c>
      <c r="O174" s="100">
        <v>20</v>
      </c>
      <c r="P174" s="98">
        <v>5</v>
      </c>
      <c r="Q174" s="99">
        <v>3.9891304347826102</v>
      </c>
      <c r="R174" s="100">
        <v>20</v>
      </c>
      <c r="S174" s="101">
        <v>42277</v>
      </c>
      <c r="T174">
        <f t="shared" si="59"/>
        <v>0</v>
      </c>
      <c r="U174">
        <f t="shared" si="60"/>
        <v>0</v>
      </c>
      <c r="V174">
        <f t="shared" si="61"/>
        <v>0</v>
      </c>
      <c r="W174">
        <f t="shared" si="76"/>
        <v>0</v>
      </c>
      <c r="Y174" s="19">
        <f t="shared" si="62"/>
        <v>0</v>
      </c>
      <c r="Z174" s="19">
        <f t="shared" si="63"/>
        <v>0</v>
      </c>
      <c r="AA174" s="19">
        <f t="shared" si="64"/>
        <v>0</v>
      </c>
      <c r="AB174" s="19">
        <f t="shared" si="77"/>
        <v>0</v>
      </c>
      <c r="AC174">
        <f t="shared" si="65"/>
        <v>0</v>
      </c>
      <c r="AD174">
        <f t="shared" si="78"/>
        <v>0</v>
      </c>
      <c r="AE174">
        <f t="shared" si="66"/>
        <v>0</v>
      </c>
      <c r="AF174">
        <f t="shared" si="79"/>
        <v>0</v>
      </c>
      <c r="AG174">
        <f t="shared" si="67"/>
        <v>1</v>
      </c>
      <c r="AH174">
        <f t="shared" si="80"/>
        <v>0</v>
      </c>
      <c r="AI174">
        <f t="shared" si="68"/>
        <v>0</v>
      </c>
      <c r="AJ174">
        <f t="shared" si="81"/>
        <v>0</v>
      </c>
      <c r="AL174" s="19">
        <f t="shared" si="69"/>
        <v>0</v>
      </c>
      <c r="AM174" s="15">
        <f t="shared" si="70"/>
        <v>0</v>
      </c>
      <c r="AN174" s="15">
        <f t="shared" si="71"/>
        <v>0</v>
      </c>
      <c r="AO174">
        <f t="shared" si="85"/>
        <v>0</v>
      </c>
      <c r="AP174" s="15">
        <f t="shared" si="72"/>
        <v>0</v>
      </c>
      <c r="AQ174">
        <f t="shared" si="82"/>
        <v>0</v>
      </c>
      <c r="AR174" s="15">
        <f t="shared" si="73"/>
        <v>0</v>
      </c>
      <c r="AS174">
        <f t="shared" si="83"/>
        <v>0</v>
      </c>
      <c r="AT174" s="15">
        <f t="shared" si="74"/>
        <v>1</v>
      </c>
      <c r="AU174">
        <f t="shared" si="84"/>
        <v>0</v>
      </c>
      <c r="AV174" s="15">
        <f t="shared" si="75"/>
        <v>0</v>
      </c>
      <c r="AW174">
        <f t="shared" si="86"/>
        <v>0</v>
      </c>
    </row>
    <row r="175" spans="1:49" ht="15" customHeight="1">
      <c r="A175" s="95" t="s">
        <v>23</v>
      </c>
      <c r="B175" s="96">
        <v>4</v>
      </c>
      <c r="C175" s="97">
        <v>2012</v>
      </c>
      <c r="D175" s="95" t="s">
        <v>20</v>
      </c>
      <c r="E175" s="98">
        <v>3</v>
      </c>
      <c r="F175" s="98">
        <v>6</v>
      </c>
      <c r="G175" s="98">
        <v>1</v>
      </c>
      <c r="H175" s="98">
        <v>0</v>
      </c>
      <c r="I175" s="98">
        <v>1</v>
      </c>
      <c r="J175" s="99">
        <v>0</v>
      </c>
      <c r="K175" s="99">
        <v>0</v>
      </c>
      <c r="L175" s="99">
        <v>50</v>
      </c>
      <c r="M175" s="98">
        <v>30</v>
      </c>
      <c r="N175" s="98">
        <v>30</v>
      </c>
      <c r="O175" s="100">
        <v>20</v>
      </c>
      <c r="P175" s="98">
        <v>29</v>
      </c>
      <c r="Q175" s="99">
        <v>26.010989010989</v>
      </c>
      <c r="R175" s="100">
        <v>20</v>
      </c>
      <c r="S175" s="101">
        <v>42277</v>
      </c>
      <c r="T175">
        <f t="shared" si="59"/>
        <v>0</v>
      </c>
      <c r="U175">
        <f t="shared" si="60"/>
        <v>0</v>
      </c>
      <c r="V175">
        <f t="shared" si="61"/>
        <v>0</v>
      </c>
      <c r="W175">
        <f t="shared" si="76"/>
        <v>0</v>
      </c>
      <c r="Y175" s="19">
        <f t="shared" si="62"/>
        <v>0</v>
      </c>
      <c r="Z175" s="19">
        <f t="shared" si="63"/>
        <v>0</v>
      </c>
      <c r="AA175" s="19">
        <f t="shared" si="64"/>
        <v>0</v>
      </c>
      <c r="AB175" s="19">
        <f t="shared" si="77"/>
        <v>0</v>
      </c>
      <c r="AC175">
        <f t="shared" si="65"/>
        <v>0</v>
      </c>
      <c r="AD175">
        <f t="shared" si="78"/>
        <v>0</v>
      </c>
      <c r="AE175">
        <f t="shared" si="66"/>
        <v>1</v>
      </c>
      <c r="AF175">
        <f t="shared" si="79"/>
        <v>0</v>
      </c>
      <c r="AG175">
        <f t="shared" si="67"/>
        <v>0</v>
      </c>
      <c r="AH175">
        <f t="shared" si="80"/>
        <v>0</v>
      </c>
      <c r="AI175">
        <f t="shared" si="68"/>
        <v>0</v>
      </c>
      <c r="AJ175">
        <f t="shared" si="81"/>
        <v>0</v>
      </c>
      <c r="AL175" s="19">
        <f t="shared" si="69"/>
        <v>0</v>
      </c>
      <c r="AM175" s="15">
        <f t="shared" si="70"/>
        <v>0</v>
      </c>
      <c r="AN175" s="15">
        <f t="shared" si="71"/>
        <v>0</v>
      </c>
      <c r="AO175">
        <f t="shared" si="85"/>
        <v>0</v>
      </c>
      <c r="AP175" s="15">
        <f t="shared" si="72"/>
        <v>0</v>
      </c>
      <c r="AQ175">
        <f t="shared" si="82"/>
        <v>0</v>
      </c>
      <c r="AR175" s="15">
        <f t="shared" si="73"/>
        <v>1</v>
      </c>
      <c r="AS175">
        <f t="shared" si="83"/>
        <v>0</v>
      </c>
      <c r="AT175" s="15">
        <f t="shared" si="74"/>
        <v>0</v>
      </c>
      <c r="AU175">
        <f t="shared" si="84"/>
        <v>0</v>
      </c>
      <c r="AV175" s="15">
        <f t="shared" si="75"/>
        <v>0</v>
      </c>
      <c r="AW175">
        <f t="shared" si="86"/>
        <v>0</v>
      </c>
    </row>
    <row r="176" spans="1:49" ht="15" customHeight="1">
      <c r="A176" s="95" t="s">
        <v>23</v>
      </c>
      <c r="B176" s="96">
        <v>4</v>
      </c>
      <c r="C176" s="97">
        <v>2010</v>
      </c>
      <c r="D176" s="95" t="s">
        <v>20</v>
      </c>
      <c r="E176" s="98">
        <v>3</v>
      </c>
      <c r="F176" s="98">
        <v>1</v>
      </c>
      <c r="G176" s="98">
        <v>0</v>
      </c>
      <c r="H176" s="94"/>
      <c r="I176" s="94"/>
      <c r="J176" s="94"/>
      <c r="K176" s="94"/>
      <c r="L176" s="99">
        <v>50</v>
      </c>
      <c r="M176" s="98">
        <v>2</v>
      </c>
      <c r="N176" s="98">
        <v>2</v>
      </c>
      <c r="O176" s="100">
        <v>20</v>
      </c>
      <c r="P176" s="98">
        <v>2</v>
      </c>
      <c r="Q176" s="99">
        <v>1.2637362637362599</v>
      </c>
      <c r="R176" s="100">
        <v>20</v>
      </c>
      <c r="S176" s="101">
        <v>42277</v>
      </c>
      <c r="T176">
        <f t="shared" si="59"/>
        <v>0</v>
      </c>
      <c r="U176">
        <f t="shared" si="60"/>
        <v>0</v>
      </c>
      <c r="V176">
        <f t="shared" si="61"/>
        <v>0</v>
      </c>
      <c r="W176">
        <f t="shared" si="76"/>
        <v>0</v>
      </c>
      <c r="Y176" s="19">
        <f t="shared" si="62"/>
        <v>0</v>
      </c>
      <c r="Z176" s="19">
        <f t="shared" si="63"/>
        <v>0</v>
      </c>
      <c r="AA176" s="19">
        <f t="shared" si="64"/>
        <v>0</v>
      </c>
      <c r="AB176" s="19">
        <f t="shared" si="77"/>
        <v>0</v>
      </c>
      <c r="AC176">
        <f t="shared" si="65"/>
        <v>0</v>
      </c>
      <c r="AD176">
        <f t="shared" si="78"/>
        <v>0</v>
      </c>
      <c r="AE176">
        <f t="shared" si="66"/>
        <v>1</v>
      </c>
      <c r="AF176">
        <f t="shared" si="79"/>
        <v>0</v>
      </c>
      <c r="AG176">
        <f t="shared" si="67"/>
        <v>0</v>
      </c>
      <c r="AH176">
        <f t="shared" si="80"/>
        <v>0</v>
      </c>
      <c r="AI176">
        <f t="shared" si="68"/>
        <v>0</v>
      </c>
      <c r="AJ176">
        <f t="shared" si="81"/>
        <v>0</v>
      </c>
      <c r="AL176" s="19">
        <f t="shared" si="69"/>
        <v>0</v>
      </c>
      <c r="AM176" s="15">
        <f t="shared" si="70"/>
        <v>0</v>
      </c>
      <c r="AN176" s="15">
        <f t="shared" si="71"/>
        <v>0</v>
      </c>
      <c r="AO176">
        <f t="shared" si="85"/>
        <v>0</v>
      </c>
      <c r="AP176" s="15">
        <f t="shared" si="72"/>
        <v>0</v>
      </c>
      <c r="AQ176">
        <f t="shared" si="82"/>
        <v>0</v>
      </c>
      <c r="AR176" s="15">
        <f t="shared" si="73"/>
        <v>1</v>
      </c>
      <c r="AS176">
        <f t="shared" si="83"/>
        <v>0</v>
      </c>
      <c r="AT176" s="15">
        <f t="shared" si="74"/>
        <v>0</v>
      </c>
      <c r="AU176">
        <f t="shared" si="84"/>
        <v>0</v>
      </c>
      <c r="AV176" s="15">
        <f t="shared" si="75"/>
        <v>0</v>
      </c>
      <c r="AW176">
        <f t="shared" si="86"/>
        <v>0</v>
      </c>
    </row>
    <row r="177" spans="1:49" ht="15" customHeight="1">
      <c r="A177" s="95" t="s">
        <v>24</v>
      </c>
      <c r="B177" s="96">
        <v>5</v>
      </c>
      <c r="C177" s="97">
        <v>2013</v>
      </c>
      <c r="D177" s="95" t="s">
        <v>20</v>
      </c>
      <c r="E177" s="98">
        <v>3</v>
      </c>
      <c r="F177" s="98">
        <v>11</v>
      </c>
      <c r="G177" s="98">
        <v>10</v>
      </c>
      <c r="H177" s="98">
        <v>10</v>
      </c>
      <c r="I177" s="98">
        <v>0</v>
      </c>
      <c r="J177" s="99">
        <v>100</v>
      </c>
      <c r="K177" s="99">
        <v>100</v>
      </c>
      <c r="L177" s="99">
        <v>50</v>
      </c>
      <c r="M177" s="98">
        <v>30</v>
      </c>
      <c r="N177" s="98">
        <v>39</v>
      </c>
      <c r="O177" s="100">
        <v>100</v>
      </c>
      <c r="P177" s="98">
        <v>20</v>
      </c>
      <c r="Q177" s="99">
        <v>22.736263736263702</v>
      </c>
      <c r="R177" s="100">
        <v>16</v>
      </c>
      <c r="S177" s="101">
        <v>42277</v>
      </c>
      <c r="T177">
        <f t="shared" si="59"/>
        <v>0</v>
      </c>
      <c r="U177">
        <f t="shared" si="60"/>
        <v>0</v>
      </c>
      <c r="V177">
        <f t="shared" si="61"/>
        <v>0</v>
      </c>
      <c r="W177">
        <f t="shared" si="76"/>
        <v>0</v>
      </c>
      <c r="Y177" s="19">
        <f t="shared" si="62"/>
        <v>0</v>
      </c>
      <c r="Z177" s="19">
        <f t="shared" si="63"/>
        <v>0</v>
      </c>
      <c r="AA177" s="19">
        <f t="shared" si="64"/>
        <v>0</v>
      </c>
      <c r="AB177" s="19">
        <f t="shared" si="77"/>
        <v>0</v>
      </c>
      <c r="AC177">
        <f t="shared" si="65"/>
        <v>0</v>
      </c>
      <c r="AD177">
        <f t="shared" si="78"/>
        <v>0</v>
      </c>
      <c r="AE177">
        <f t="shared" si="66"/>
        <v>1</v>
      </c>
      <c r="AF177">
        <f t="shared" si="79"/>
        <v>0</v>
      </c>
      <c r="AG177">
        <f t="shared" si="67"/>
        <v>0</v>
      </c>
      <c r="AH177">
        <f t="shared" si="80"/>
        <v>0</v>
      </c>
      <c r="AI177">
        <f t="shared" si="68"/>
        <v>0</v>
      </c>
      <c r="AJ177">
        <f t="shared" si="81"/>
        <v>0</v>
      </c>
      <c r="AL177" s="19">
        <f t="shared" si="69"/>
        <v>0</v>
      </c>
      <c r="AM177" s="15">
        <f t="shared" si="70"/>
        <v>0</v>
      </c>
      <c r="AN177" s="15">
        <f t="shared" si="71"/>
        <v>0</v>
      </c>
      <c r="AO177">
        <f t="shared" si="85"/>
        <v>0</v>
      </c>
      <c r="AP177" s="15">
        <f t="shared" si="72"/>
        <v>0</v>
      </c>
      <c r="AQ177">
        <f t="shared" si="82"/>
        <v>0</v>
      </c>
      <c r="AR177" s="15">
        <f t="shared" si="73"/>
        <v>1</v>
      </c>
      <c r="AS177">
        <f t="shared" si="83"/>
        <v>0</v>
      </c>
      <c r="AT177" s="15">
        <f t="shared" si="74"/>
        <v>0</v>
      </c>
      <c r="AU177">
        <f t="shared" si="84"/>
        <v>0</v>
      </c>
      <c r="AV177" s="15">
        <f t="shared" si="75"/>
        <v>0</v>
      </c>
      <c r="AW177">
        <f t="shared" si="86"/>
        <v>0</v>
      </c>
    </row>
    <row r="178" spans="1:49" ht="15" customHeight="1">
      <c r="A178" s="95" t="s">
        <v>24</v>
      </c>
      <c r="B178" s="96">
        <v>5</v>
      </c>
      <c r="C178" s="97">
        <v>2013</v>
      </c>
      <c r="D178" s="95" t="s">
        <v>17</v>
      </c>
      <c r="E178" s="98">
        <v>2</v>
      </c>
      <c r="F178" s="98">
        <v>8</v>
      </c>
      <c r="G178" s="98">
        <v>4</v>
      </c>
      <c r="H178" s="98">
        <v>4</v>
      </c>
      <c r="I178" s="98">
        <v>0</v>
      </c>
      <c r="J178" s="99">
        <v>100</v>
      </c>
      <c r="K178" s="99">
        <v>100</v>
      </c>
      <c r="L178" s="99">
        <v>50</v>
      </c>
      <c r="M178" s="98">
        <v>23</v>
      </c>
      <c r="N178" s="98">
        <v>28</v>
      </c>
      <c r="O178" s="100">
        <v>100</v>
      </c>
      <c r="P178" s="98">
        <v>19</v>
      </c>
      <c r="Q178" s="99">
        <v>17.6111111111111</v>
      </c>
      <c r="R178" s="100">
        <v>16</v>
      </c>
      <c r="S178" s="101">
        <v>42277</v>
      </c>
      <c r="T178">
        <f t="shared" si="59"/>
        <v>0</v>
      </c>
      <c r="U178">
        <f t="shared" si="60"/>
        <v>0</v>
      </c>
      <c r="V178">
        <f t="shared" si="61"/>
        <v>0</v>
      </c>
      <c r="W178">
        <f t="shared" si="76"/>
        <v>0</v>
      </c>
      <c r="Y178" s="19">
        <f t="shared" si="62"/>
        <v>0</v>
      </c>
      <c r="Z178" s="19">
        <f t="shared" si="63"/>
        <v>0</v>
      </c>
      <c r="AA178" s="19">
        <f t="shared" si="64"/>
        <v>0</v>
      </c>
      <c r="AB178" s="19">
        <f t="shared" si="77"/>
        <v>0</v>
      </c>
      <c r="AC178">
        <f t="shared" si="65"/>
        <v>1</v>
      </c>
      <c r="AD178">
        <f t="shared" si="78"/>
        <v>0</v>
      </c>
      <c r="AE178">
        <f t="shared" si="66"/>
        <v>0</v>
      </c>
      <c r="AF178">
        <f t="shared" si="79"/>
        <v>0</v>
      </c>
      <c r="AG178">
        <f t="shared" si="67"/>
        <v>0</v>
      </c>
      <c r="AH178">
        <f t="shared" si="80"/>
        <v>0</v>
      </c>
      <c r="AI178">
        <f t="shared" si="68"/>
        <v>0</v>
      </c>
      <c r="AJ178">
        <f t="shared" si="81"/>
        <v>0</v>
      </c>
      <c r="AL178" s="19">
        <f t="shared" si="69"/>
        <v>0</v>
      </c>
      <c r="AM178" s="15">
        <f t="shared" si="70"/>
        <v>0</v>
      </c>
      <c r="AN178" s="15">
        <f t="shared" si="71"/>
        <v>0</v>
      </c>
      <c r="AO178">
        <f t="shared" si="85"/>
        <v>0</v>
      </c>
      <c r="AP178" s="15">
        <f t="shared" si="72"/>
        <v>1</v>
      </c>
      <c r="AQ178">
        <f t="shared" si="82"/>
        <v>0</v>
      </c>
      <c r="AR178" s="15">
        <f t="shared" si="73"/>
        <v>0</v>
      </c>
      <c r="AS178">
        <f t="shared" si="83"/>
        <v>0</v>
      </c>
      <c r="AT178" s="15">
        <f t="shared" si="74"/>
        <v>0</v>
      </c>
      <c r="AU178">
        <f t="shared" si="84"/>
        <v>0</v>
      </c>
      <c r="AV178" s="15">
        <f t="shared" si="75"/>
        <v>0</v>
      </c>
      <c r="AW178">
        <f t="shared" si="86"/>
        <v>0</v>
      </c>
    </row>
    <row r="179" spans="1:49" ht="15" customHeight="1">
      <c r="A179" s="95" t="s">
        <v>24</v>
      </c>
      <c r="B179" s="96">
        <v>5</v>
      </c>
      <c r="C179" s="97">
        <v>2013</v>
      </c>
      <c r="D179" s="95" t="s">
        <v>19</v>
      </c>
      <c r="E179" s="98">
        <v>1</v>
      </c>
      <c r="F179" s="98">
        <v>4</v>
      </c>
      <c r="G179" s="98">
        <v>5</v>
      </c>
      <c r="H179" s="98">
        <v>5</v>
      </c>
      <c r="I179" s="98">
        <v>0</v>
      </c>
      <c r="J179" s="99">
        <v>100</v>
      </c>
      <c r="K179" s="99">
        <v>100</v>
      </c>
      <c r="L179" s="99">
        <v>50</v>
      </c>
      <c r="M179" s="98">
        <v>20</v>
      </c>
      <c r="N179" s="98">
        <v>20</v>
      </c>
      <c r="O179" s="100">
        <v>100</v>
      </c>
      <c r="P179" s="98">
        <v>15</v>
      </c>
      <c r="Q179" s="99">
        <v>15.7608695652174</v>
      </c>
      <c r="R179" s="100">
        <v>16</v>
      </c>
      <c r="S179" s="101">
        <v>42277</v>
      </c>
      <c r="T179">
        <f t="shared" si="59"/>
        <v>0</v>
      </c>
      <c r="U179">
        <f t="shared" si="60"/>
        <v>0</v>
      </c>
      <c r="V179">
        <f t="shared" si="61"/>
        <v>0</v>
      </c>
      <c r="W179">
        <f t="shared" si="76"/>
        <v>0</v>
      </c>
      <c r="Y179" s="19">
        <f t="shared" si="62"/>
        <v>0</v>
      </c>
      <c r="Z179" s="19">
        <f t="shared" si="63"/>
        <v>0</v>
      </c>
      <c r="AA179" s="19">
        <f t="shared" si="64"/>
        <v>1</v>
      </c>
      <c r="AB179" s="19">
        <f t="shared" si="77"/>
        <v>0</v>
      </c>
      <c r="AC179">
        <f t="shared" si="65"/>
        <v>0</v>
      </c>
      <c r="AD179">
        <f t="shared" si="78"/>
        <v>0</v>
      </c>
      <c r="AE179">
        <f t="shared" si="66"/>
        <v>0</v>
      </c>
      <c r="AF179">
        <f t="shared" si="79"/>
        <v>0</v>
      </c>
      <c r="AG179">
        <f t="shared" si="67"/>
        <v>0</v>
      </c>
      <c r="AH179">
        <f t="shared" si="80"/>
        <v>0</v>
      </c>
      <c r="AI179">
        <f t="shared" si="68"/>
        <v>0</v>
      </c>
      <c r="AJ179">
        <f t="shared" si="81"/>
        <v>0</v>
      </c>
      <c r="AL179" s="19">
        <f t="shared" si="69"/>
        <v>0</v>
      </c>
      <c r="AM179" s="15">
        <f t="shared" si="70"/>
        <v>0</v>
      </c>
      <c r="AN179" s="15">
        <f t="shared" si="71"/>
        <v>1</v>
      </c>
      <c r="AO179">
        <f t="shared" si="85"/>
        <v>0</v>
      </c>
      <c r="AP179" s="15">
        <f t="shared" si="72"/>
        <v>0</v>
      </c>
      <c r="AQ179">
        <f t="shared" si="82"/>
        <v>0</v>
      </c>
      <c r="AR179" s="15">
        <f t="shared" si="73"/>
        <v>0</v>
      </c>
      <c r="AS179">
        <f t="shared" si="83"/>
        <v>0</v>
      </c>
      <c r="AT179" s="15">
        <f t="shared" si="74"/>
        <v>0</v>
      </c>
      <c r="AU179">
        <f t="shared" si="84"/>
        <v>0</v>
      </c>
      <c r="AV179" s="15">
        <f t="shared" si="75"/>
        <v>0</v>
      </c>
      <c r="AW179">
        <f t="shared" si="86"/>
        <v>0</v>
      </c>
    </row>
    <row r="180" spans="1:49" ht="15" customHeight="1">
      <c r="A180" s="95" t="s">
        <v>24</v>
      </c>
      <c r="B180" s="96">
        <v>5</v>
      </c>
      <c r="C180" s="97">
        <v>2012</v>
      </c>
      <c r="D180" s="95" t="s">
        <v>18</v>
      </c>
      <c r="E180" s="98">
        <v>5</v>
      </c>
      <c r="F180" s="98">
        <v>31</v>
      </c>
      <c r="G180" s="98">
        <v>35</v>
      </c>
      <c r="H180" s="98">
        <v>35</v>
      </c>
      <c r="I180" s="98">
        <v>0</v>
      </c>
      <c r="J180" s="94"/>
      <c r="K180" s="99">
        <v>100</v>
      </c>
      <c r="L180" s="99">
        <v>50</v>
      </c>
      <c r="M180" s="94"/>
      <c r="N180" s="98">
        <v>51</v>
      </c>
      <c r="O180" s="100">
        <v>100</v>
      </c>
      <c r="P180" s="94"/>
      <c r="Q180" s="99">
        <v>15.9440396559962</v>
      </c>
      <c r="R180" s="100">
        <v>16</v>
      </c>
      <c r="S180" s="101">
        <v>42277</v>
      </c>
      <c r="T180">
        <f t="shared" si="59"/>
        <v>0</v>
      </c>
      <c r="U180">
        <f t="shared" si="60"/>
        <v>0</v>
      </c>
      <c r="V180">
        <f t="shared" si="61"/>
        <v>1</v>
      </c>
      <c r="W180">
        <f t="shared" si="76"/>
        <v>0</v>
      </c>
      <c r="Y180" s="19">
        <f t="shared" si="62"/>
        <v>0</v>
      </c>
      <c r="Z180" s="19">
        <f t="shared" si="63"/>
        <v>0</v>
      </c>
      <c r="AA180" s="19">
        <f t="shared" si="64"/>
        <v>0</v>
      </c>
      <c r="AB180" s="19">
        <f t="shared" si="77"/>
        <v>0</v>
      </c>
      <c r="AC180">
        <f t="shared" si="65"/>
        <v>0</v>
      </c>
      <c r="AD180">
        <f t="shared" si="78"/>
        <v>0</v>
      </c>
      <c r="AE180">
        <f t="shared" si="66"/>
        <v>0</v>
      </c>
      <c r="AF180">
        <f t="shared" si="79"/>
        <v>0</v>
      </c>
      <c r="AG180">
        <f t="shared" si="67"/>
        <v>0</v>
      </c>
      <c r="AH180">
        <f t="shared" si="80"/>
        <v>0</v>
      </c>
      <c r="AI180">
        <f t="shared" si="68"/>
        <v>1</v>
      </c>
      <c r="AJ180">
        <f t="shared" si="81"/>
        <v>0</v>
      </c>
      <c r="AL180" s="19">
        <f t="shared" si="69"/>
        <v>0</v>
      </c>
      <c r="AM180" s="15">
        <f t="shared" si="70"/>
        <v>0</v>
      </c>
      <c r="AN180" s="15">
        <f t="shared" si="71"/>
        <v>0</v>
      </c>
      <c r="AO180">
        <f t="shared" si="85"/>
        <v>0</v>
      </c>
      <c r="AP180" s="15">
        <f t="shared" si="72"/>
        <v>0</v>
      </c>
      <c r="AQ180">
        <f t="shared" si="82"/>
        <v>0</v>
      </c>
      <c r="AR180" s="15">
        <f t="shared" si="73"/>
        <v>0</v>
      </c>
      <c r="AS180">
        <f t="shared" si="83"/>
        <v>0</v>
      </c>
      <c r="AT180" s="15">
        <f t="shared" si="74"/>
        <v>0</v>
      </c>
      <c r="AU180">
        <f t="shared" si="84"/>
        <v>0</v>
      </c>
      <c r="AV180" s="15">
        <f t="shared" si="75"/>
        <v>1</v>
      </c>
      <c r="AW180">
        <f t="shared" si="86"/>
        <v>0</v>
      </c>
    </row>
    <row r="181" spans="1:49" ht="15" customHeight="1">
      <c r="A181" s="95" t="s">
        <v>24</v>
      </c>
      <c r="B181" s="96">
        <v>5</v>
      </c>
      <c r="C181" s="97">
        <v>2012</v>
      </c>
      <c r="D181" s="95" t="s">
        <v>21</v>
      </c>
      <c r="E181" s="98">
        <v>4</v>
      </c>
      <c r="F181" s="98">
        <v>8</v>
      </c>
      <c r="G181" s="98">
        <v>3</v>
      </c>
      <c r="H181" s="98">
        <v>3</v>
      </c>
      <c r="I181" s="98">
        <v>0</v>
      </c>
      <c r="J181" s="99">
        <v>100</v>
      </c>
      <c r="K181" s="99">
        <v>100</v>
      </c>
      <c r="L181" s="99">
        <v>50</v>
      </c>
      <c r="M181" s="98">
        <v>19</v>
      </c>
      <c r="N181" s="98">
        <v>51</v>
      </c>
      <c r="O181" s="100">
        <v>100</v>
      </c>
      <c r="P181" s="98">
        <v>16</v>
      </c>
      <c r="Q181" s="99">
        <v>14.6521739130435</v>
      </c>
      <c r="R181" s="100">
        <v>16</v>
      </c>
      <c r="S181" s="101">
        <v>42277</v>
      </c>
      <c r="T181">
        <f t="shared" si="59"/>
        <v>0</v>
      </c>
      <c r="U181">
        <f t="shared" si="60"/>
        <v>0</v>
      </c>
      <c r="V181">
        <f t="shared" si="61"/>
        <v>0</v>
      </c>
      <c r="W181">
        <f t="shared" si="76"/>
        <v>0</v>
      </c>
      <c r="Y181" s="19">
        <f t="shared" si="62"/>
        <v>0</v>
      </c>
      <c r="Z181" s="19">
        <f t="shared" si="63"/>
        <v>0</v>
      </c>
      <c r="AA181" s="19">
        <f t="shared" si="64"/>
        <v>0</v>
      </c>
      <c r="AB181" s="19">
        <f t="shared" si="77"/>
        <v>0</v>
      </c>
      <c r="AC181">
        <f t="shared" si="65"/>
        <v>0</v>
      </c>
      <c r="AD181">
        <f t="shared" si="78"/>
        <v>0</v>
      </c>
      <c r="AE181">
        <f t="shared" si="66"/>
        <v>0</v>
      </c>
      <c r="AF181">
        <f t="shared" si="79"/>
        <v>0</v>
      </c>
      <c r="AG181">
        <f t="shared" si="67"/>
        <v>1</v>
      </c>
      <c r="AH181">
        <f t="shared" si="80"/>
        <v>0</v>
      </c>
      <c r="AI181">
        <f t="shared" si="68"/>
        <v>0</v>
      </c>
      <c r="AJ181">
        <f t="shared" si="81"/>
        <v>0</v>
      </c>
      <c r="AL181" s="19">
        <f t="shared" si="69"/>
        <v>0</v>
      </c>
      <c r="AM181" s="15">
        <f t="shared" si="70"/>
        <v>0</v>
      </c>
      <c r="AN181" s="15">
        <f t="shared" si="71"/>
        <v>0</v>
      </c>
      <c r="AO181">
        <f t="shared" si="85"/>
        <v>0</v>
      </c>
      <c r="AP181" s="15">
        <f t="shared" si="72"/>
        <v>0</v>
      </c>
      <c r="AQ181">
        <f t="shared" si="82"/>
        <v>0</v>
      </c>
      <c r="AR181" s="15">
        <f t="shared" si="73"/>
        <v>0</v>
      </c>
      <c r="AS181">
        <f t="shared" si="83"/>
        <v>0</v>
      </c>
      <c r="AT181" s="15">
        <f t="shared" si="74"/>
        <v>1</v>
      </c>
      <c r="AU181">
        <f t="shared" si="84"/>
        <v>0</v>
      </c>
      <c r="AV181" s="15">
        <f t="shared" si="75"/>
        <v>0</v>
      </c>
      <c r="AW181">
        <f t="shared" si="86"/>
        <v>0</v>
      </c>
    </row>
    <row r="182" spans="1:49" ht="15" customHeight="1">
      <c r="A182" s="95" t="s">
        <v>24</v>
      </c>
      <c r="B182" s="96">
        <v>5</v>
      </c>
      <c r="C182" s="97">
        <v>2012</v>
      </c>
      <c r="D182" s="95" t="s">
        <v>17</v>
      </c>
      <c r="E182" s="98">
        <v>2</v>
      </c>
      <c r="F182" s="98">
        <v>10</v>
      </c>
      <c r="G182" s="98">
        <v>9</v>
      </c>
      <c r="H182" s="98">
        <v>9</v>
      </c>
      <c r="I182" s="98">
        <v>0</v>
      </c>
      <c r="J182" s="99">
        <v>100</v>
      </c>
      <c r="K182" s="99">
        <v>100</v>
      </c>
      <c r="L182" s="99">
        <v>50</v>
      </c>
      <c r="M182" s="98">
        <v>26</v>
      </c>
      <c r="N182" s="98">
        <v>36</v>
      </c>
      <c r="O182" s="100">
        <v>100</v>
      </c>
      <c r="P182" s="98">
        <v>17</v>
      </c>
      <c r="Q182" s="99">
        <v>17.527472527472501</v>
      </c>
      <c r="R182" s="100">
        <v>16</v>
      </c>
      <c r="S182" s="101">
        <v>42277</v>
      </c>
      <c r="T182">
        <f t="shared" si="59"/>
        <v>0</v>
      </c>
      <c r="U182">
        <f t="shared" si="60"/>
        <v>0</v>
      </c>
      <c r="V182">
        <f t="shared" si="61"/>
        <v>0</v>
      </c>
      <c r="W182">
        <f t="shared" si="76"/>
        <v>0</v>
      </c>
      <c r="Y182" s="19">
        <f t="shared" si="62"/>
        <v>0</v>
      </c>
      <c r="Z182" s="19">
        <f t="shared" si="63"/>
        <v>0</v>
      </c>
      <c r="AA182" s="19">
        <f t="shared" si="64"/>
        <v>0</v>
      </c>
      <c r="AB182" s="19">
        <f t="shared" si="77"/>
        <v>0</v>
      </c>
      <c r="AC182">
        <f t="shared" si="65"/>
        <v>1</v>
      </c>
      <c r="AD182">
        <f t="shared" si="78"/>
        <v>0</v>
      </c>
      <c r="AE182">
        <f t="shared" si="66"/>
        <v>0</v>
      </c>
      <c r="AF182">
        <f t="shared" si="79"/>
        <v>0</v>
      </c>
      <c r="AG182">
        <f t="shared" si="67"/>
        <v>0</v>
      </c>
      <c r="AH182">
        <f t="shared" si="80"/>
        <v>0</v>
      </c>
      <c r="AI182">
        <f t="shared" si="68"/>
        <v>0</v>
      </c>
      <c r="AJ182">
        <f t="shared" si="81"/>
        <v>0</v>
      </c>
      <c r="AL182" s="19">
        <f t="shared" si="69"/>
        <v>0</v>
      </c>
      <c r="AM182" s="15">
        <f t="shared" si="70"/>
        <v>0</v>
      </c>
      <c r="AN182" s="15">
        <f t="shared" si="71"/>
        <v>0</v>
      </c>
      <c r="AO182">
        <f t="shared" si="85"/>
        <v>0</v>
      </c>
      <c r="AP182" s="15">
        <f t="shared" si="72"/>
        <v>1</v>
      </c>
      <c r="AQ182">
        <f t="shared" si="82"/>
        <v>0</v>
      </c>
      <c r="AR182" s="15">
        <f t="shared" si="73"/>
        <v>0</v>
      </c>
      <c r="AS182">
        <f t="shared" si="83"/>
        <v>0</v>
      </c>
      <c r="AT182" s="15">
        <f t="shared" si="74"/>
        <v>0</v>
      </c>
      <c r="AU182">
        <f t="shared" si="84"/>
        <v>0</v>
      </c>
      <c r="AV182" s="15">
        <f t="shared" si="75"/>
        <v>0</v>
      </c>
      <c r="AW182">
        <f t="shared" si="86"/>
        <v>0</v>
      </c>
    </row>
    <row r="183" spans="1:49" ht="15" customHeight="1">
      <c r="A183" s="95" t="s">
        <v>24</v>
      </c>
      <c r="B183" s="96">
        <v>5</v>
      </c>
      <c r="C183" s="97">
        <v>2012</v>
      </c>
      <c r="D183" s="95" t="s">
        <v>19</v>
      </c>
      <c r="E183" s="98">
        <v>1</v>
      </c>
      <c r="F183" s="98">
        <v>6</v>
      </c>
      <c r="G183" s="98">
        <v>10</v>
      </c>
      <c r="H183" s="98">
        <v>10</v>
      </c>
      <c r="I183" s="98">
        <v>0</v>
      </c>
      <c r="J183" s="99">
        <v>100</v>
      </c>
      <c r="K183" s="99">
        <v>100</v>
      </c>
      <c r="L183" s="99">
        <v>50</v>
      </c>
      <c r="M183" s="98">
        <v>26</v>
      </c>
      <c r="N183" s="98">
        <v>26</v>
      </c>
      <c r="O183" s="100">
        <v>100</v>
      </c>
      <c r="P183" s="98">
        <v>16</v>
      </c>
      <c r="Q183" s="99">
        <v>17.7173913043478</v>
      </c>
      <c r="R183" s="100">
        <v>16</v>
      </c>
      <c r="S183" s="101">
        <v>42277</v>
      </c>
      <c r="T183">
        <f t="shared" si="59"/>
        <v>0</v>
      </c>
      <c r="U183">
        <f t="shared" si="60"/>
        <v>0</v>
      </c>
      <c r="V183">
        <f t="shared" si="61"/>
        <v>0</v>
      </c>
      <c r="W183">
        <f t="shared" si="76"/>
        <v>0</v>
      </c>
      <c r="Y183" s="19">
        <f t="shared" si="62"/>
        <v>0</v>
      </c>
      <c r="Z183" s="19">
        <f t="shared" si="63"/>
        <v>0</v>
      </c>
      <c r="AA183" s="19">
        <f t="shared" si="64"/>
        <v>1</v>
      </c>
      <c r="AB183" s="19">
        <f t="shared" si="77"/>
        <v>0</v>
      </c>
      <c r="AC183">
        <f t="shared" si="65"/>
        <v>0</v>
      </c>
      <c r="AD183">
        <f t="shared" si="78"/>
        <v>0</v>
      </c>
      <c r="AE183">
        <f t="shared" si="66"/>
        <v>0</v>
      </c>
      <c r="AF183">
        <f t="shared" si="79"/>
        <v>0</v>
      </c>
      <c r="AG183">
        <f t="shared" si="67"/>
        <v>0</v>
      </c>
      <c r="AH183">
        <f t="shared" si="80"/>
        <v>0</v>
      </c>
      <c r="AI183">
        <f t="shared" si="68"/>
        <v>0</v>
      </c>
      <c r="AJ183">
        <f t="shared" si="81"/>
        <v>0</v>
      </c>
      <c r="AL183" s="19">
        <f t="shared" si="69"/>
        <v>0</v>
      </c>
      <c r="AM183" s="15">
        <f t="shared" si="70"/>
        <v>0</v>
      </c>
      <c r="AN183" s="15">
        <f t="shared" si="71"/>
        <v>1</v>
      </c>
      <c r="AO183">
        <f t="shared" si="85"/>
        <v>0</v>
      </c>
      <c r="AP183" s="15">
        <f t="shared" si="72"/>
        <v>0</v>
      </c>
      <c r="AQ183">
        <f t="shared" si="82"/>
        <v>0</v>
      </c>
      <c r="AR183" s="15">
        <f t="shared" si="73"/>
        <v>0</v>
      </c>
      <c r="AS183">
        <f t="shared" si="83"/>
        <v>0</v>
      </c>
      <c r="AT183" s="15">
        <f t="shared" si="74"/>
        <v>0</v>
      </c>
      <c r="AU183">
        <f t="shared" si="84"/>
        <v>0</v>
      </c>
      <c r="AV183" s="15">
        <f t="shared" si="75"/>
        <v>0</v>
      </c>
      <c r="AW183">
        <f t="shared" si="86"/>
        <v>0</v>
      </c>
    </row>
    <row r="184" spans="1:49" ht="15" customHeight="1">
      <c r="A184" s="95" t="s">
        <v>24</v>
      </c>
      <c r="B184" s="96">
        <v>5</v>
      </c>
      <c r="C184" s="97">
        <v>2013</v>
      </c>
      <c r="D184" s="95" t="s">
        <v>21</v>
      </c>
      <c r="E184" s="98">
        <v>4</v>
      </c>
      <c r="F184" s="98">
        <v>11</v>
      </c>
      <c r="G184" s="98">
        <v>8</v>
      </c>
      <c r="H184" s="98">
        <v>8</v>
      </c>
      <c r="I184" s="98">
        <v>0</v>
      </c>
      <c r="J184" s="99">
        <v>100</v>
      </c>
      <c r="K184" s="99">
        <v>100</v>
      </c>
      <c r="L184" s="99">
        <v>50</v>
      </c>
      <c r="M184" s="98">
        <v>31</v>
      </c>
      <c r="N184" s="98">
        <v>50</v>
      </c>
      <c r="O184" s="100">
        <v>100</v>
      </c>
      <c r="P184" s="98">
        <v>23</v>
      </c>
      <c r="Q184" s="99">
        <v>20.184782608695699</v>
      </c>
      <c r="R184" s="100">
        <v>16</v>
      </c>
      <c r="S184" s="101">
        <v>42277</v>
      </c>
      <c r="T184">
        <f t="shared" si="59"/>
        <v>0</v>
      </c>
      <c r="U184">
        <f t="shared" si="60"/>
        <v>0</v>
      </c>
      <c r="V184">
        <f t="shared" si="61"/>
        <v>0</v>
      </c>
      <c r="W184">
        <f t="shared" si="76"/>
        <v>0</v>
      </c>
      <c r="Y184" s="19">
        <f t="shared" si="62"/>
        <v>0</v>
      </c>
      <c r="Z184" s="19">
        <f t="shared" si="63"/>
        <v>0</v>
      </c>
      <c r="AA184" s="19">
        <f t="shared" si="64"/>
        <v>0</v>
      </c>
      <c r="AB184" s="19">
        <f t="shared" si="77"/>
        <v>0</v>
      </c>
      <c r="AC184">
        <f t="shared" si="65"/>
        <v>0</v>
      </c>
      <c r="AD184">
        <f t="shared" si="78"/>
        <v>0</v>
      </c>
      <c r="AE184">
        <f t="shared" si="66"/>
        <v>0</v>
      </c>
      <c r="AF184">
        <f t="shared" si="79"/>
        <v>0</v>
      </c>
      <c r="AG184">
        <f t="shared" si="67"/>
        <v>1</v>
      </c>
      <c r="AH184">
        <f t="shared" si="80"/>
        <v>0</v>
      </c>
      <c r="AI184">
        <f t="shared" si="68"/>
        <v>0</v>
      </c>
      <c r="AJ184">
        <f t="shared" si="81"/>
        <v>0</v>
      </c>
      <c r="AL184" s="19">
        <f t="shared" si="69"/>
        <v>0</v>
      </c>
      <c r="AM184" s="15">
        <f t="shared" si="70"/>
        <v>0</v>
      </c>
      <c r="AN184" s="15">
        <f t="shared" si="71"/>
        <v>0</v>
      </c>
      <c r="AO184">
        <f t="shared" si="85"/>
        <v>0</v>
      </c>
      <c r="AP184" s="15">
        <f t="shared" si="72"/>
        <v>0</v>
      </c>
      <c r="AQ184">
        <f t="shared" si="82"/>
        <v>0</v>
      </c>
      <c r="AR184" s="15">
        <f t="shared" si="73"/>
        <v>0</v>
      </c>
      <c r="AS184">
        <f t="shared" si="83"/>
        <v>0</v>
      </c>
      <c r="AT184" s="15">
        <f t="shared" si="74"/>
        <v>1</v>
      </c>
      <c r="AU184">
        <f t="shared" si="84"/>
        <v>0</v>
      </c>
      <c r="AV184" s="15">
        <f t="shared" si="75"/>
        <v>0</v>
      </c>
      <c r="AW184">
        <f t="shared" si="86"/>
        <v>0</v>
      </c>
    </row>
    <row r="185" spans="1:49" ht="15" customHeight="1">
      <c r="A185" s="95" t="s">
        <v>24</v>
      </c>
      <c r="B185" s="96">
        <v>5</v>
      </c>
      <c r="C185" s="97">
        <v>2011</v>
      </c>
      <c r="D185" s="95" t="s">
        <v>21</v>
      </c>
      <c r="E185" s="98">
        <v>4</v>
      </c>
      <c r="F185" s="98">
        <v>17</v>
      </c>
      <c r="G185" s="98">
        <v>13</v>
      </c>
      <c r="H185" s="98">
        <v>13</v>
      </c>
      <c r="I185" s="98">
        <v>0</v>
      </c>
      <c r="J185" s="99">
        <v>100</v>
      </c>
      <c r="K185" s="99">
        <v>100</v>
      </c>
      <c r="L185" s="99">
        <v>50</v>
      </c>
      <c r="M185" s="98">
        <v>33</v>
      </c>
      <c r="N185" s="98">
        <v>74</v>
      </c>
      <c r="O185" s="100">
        <v>100</v>
      </c>
      <c r="P185" s="98">
        <v>20</v>
      </c>
      <c r="Q185" s="99">
        <v>18.119565217391301</v>
      </c>
      <c r="R185" s="100">
        <v>16</v>
      </c>
      <c r="S185" s="101">
        <v>42277</v>
      </c>
      <c r="T185">
        <f t="shared" si="59"/>
        <v>0</v>
      </c>
      <c r="U185">
        <f t="shared" si="60"/>
        <v>0</v>
      </c>
      <c r="V185">
        <f t="shared" si="61"/>
        <v>0</v>
      </c>
      <c r="W185">
        <f t="shared" si="76"/>
        <v>0</v>
      </c>
      <c r="Y185" s="19">
        <f t="shared" si="62"/>
        <v>0</v>
      </c>
      <c r="Z185" s="19">
        <f t="shared" si="63"/>
        <v>0</v>
      </c>
      <c r="AA185" s="19">
        <f t="shared" si="64"/>
        <v>0</v>
      </c>
      <c r="AB185" s="19">
        <f t="shared" si="77"/>
        <v>0</v>
      </c>
      <c r="AC185">
        <f t="shared" si="65"/>
        <v>0</v>
      </c>
      <c r="AD185">
        <f t="shared" si="78"/>
        <v>0</v>
      </c>
      <c r="AE185">
        <f t="shared" si="66"/>
        <v>0</v>
      </c>
      <c r="AF185">
        <f t="shared" si="79"/>
        <v>0</v>
      </c>
      <c r="AG185">
        <f t="shared" si="67"/>
        <v>1</v>
      </c>
      <c r="AH185">
        <f t="shared" si="80"/>
        <v>0</v>
      </c>
      <c r="AI185">
        <f t="shared" si="68"/>
        <v>0</v>
      </c>
      <c r="AJ185">
        <f t="shared" si="81"/>
        <v>0</v>
      </c>
      <c r="AL185" s="19">
        <f t="shared" si="69"/>
        <v>0</v>
      </c>
      <c r="AM185" s="15">
        <f t="shared" si="70"/>
        <v>0</v>
      </c>
      <c r="AN185" s="15">
        <f t="shared" si="71"/>
        <v>0</v>
      </c>
      <c r="AO185">
        <f t="shared" si="85"/>
        <v>0</v>
      </c>
      <c r="AP185" s="15">
        <f t="shared" si="72"/>
        <v>0</v>
      </c>
      <c r="AQ185">
        <f t="shared" si="82"/>
        <v>0</v>
      </c>
      <c r="AR185" s="15">
        <f t="shared" si="73"/>
        <v>0</v>
      </c>
      <c r="AS185">
        <f t="shared" si="83"/>
        <v>0</v>
      </c>
      <c r="AT185" s="15">
        <f t="shared" si="74"/>
        <v>1</v>
      </c>
      <c r="AU185">
        <f t="shared" si="84"/>
        <v>0</v>
      </c>
      <c r="AV185" s="15">
        <f t="shared" si="75"/>
        <v>0</v>
      </c>
      <c r="AW185">
        <f t="shared" si="86"/>
        <v>0</v>
      </c>
    </row>
    <row r="186" spans="1:49" ht="15" customHeight="1">
      <c r="A186" s="95" t="s">
        <v>24</v>
      </c>
      <c r="B186" s="96">
        <v>5</v>
      </c>
      <c r="C186" s="97">
        <v>2015</v>
      </c>
      <c r="D186" s="95" t="s">
        <v>19</v>
      </c>
      <c r="E186" s="98">
        <v>1</v>
      </c>
      <c r="F186" s="98">
        <v>11</v>
      </c>
      <c r="G186" s="98">
        <v>15</v>
      </c>
      <c r="H186" s="98">
        <v>15</v>
      </c>
      <c r="I186" s="98">
        <v>0</v>
      </c>
      <c r="J186" s="99">
        <v>100</v>
      </c>
      <c r="K186" s="99">
        <v>100</v>
      </c>
      <c r="L186" s="99">
        <v>50</v>
      </c>
      <c r="M186" s="98">
        <v>42</v>
      </c>
      <c r="N186" s="98">
        <v>42</v>
      </c>
      <c r="O186" s="100">
        <v>100</v>
      </c>
      <c r="P186" s="98">
        <v>27</v>
      </c>
      <c r="Q186" s="99">
        <v>31.6086956521739</v>
      </c>
      <c r="R186" s="100">
        <v>16</v>
      </c>
      <c r="S186" s="101">
        <v>42277</v>
      </c>
      <c r="T186">
        <f t="shared" si="59"/>
        <v>0</v>
      </c>
      <c r="U186">
        <f t="shared" si="60"/>
        <v>1</v>
      </c>
      <c r="V186">
        <f t="shared" si="61"/>
        <v>0</v>
      </c>
      <c r="W186">
        <f t="shared" si="76"/>
        <v>0</v>
      </c>
      <c r="Y186" s="19">
        <f t="shared" si="62"/>
        <v>0</v>
      </c>
      <c r="Z186" s="19">
        <f t="shared" si="63"/>
        <v>1</v>
      </c>
      <c r="AA186" s="19">
        <f t="shared" si="64"/>
        <v>1</v>
      </c>
      <c r="AB186" s="19">
        <f t="shared" si="77"/>
        <v>0</v>
      </c>
      <c r="AC186">
        <f t="shared" si="65"/>
        <v>0</v>
      </c>
      <c r="AD186">
        <f t="shared" si="78"/>
        <v>0</v>
      </c>
      <c r="AE186">
        <f t="shared" si="66"/>
        <v>0</v>
      </c>
      <c r="AF186">
        <f t="shared" si="79"/>
        <v>0</v>
      </c>
      <c r="AG186">
        <f t="shared" si="67"/>
        <v>0</v>
      </c>
      <c r="AH186">
        <f t="shared" si="80"/>
        <v>0</v>
      </c>
      <c r="AI186">
        <f t="shared" si="68"/>
        <v>0</v>
      </c>
      <c r="AJ186">
        <f t="shared" si="81"/>
        <v>0</v>
      </c>
      <c r="AL186" s="19">
        <f t="shared" si="69"/>
        <v>0</v>
      </c>
      <c r="AM186" s="15">
        <f t="shared" si="70"/>
        <v>0</v>
      </c>
      <c r="AN186" s="15">
        <f t="shared" si="71"/>
        <v>1</v>
      </c>
      <c r="AO186">
        <f t="shared" si="85"/>
        <v>0</v>
      </c>
      <c r="AP186" s="15">
        <f t="shared" si="72"/>
        <v>0</v>
      </c>
      <c r="AQ186">
        <f t="shared" si="82"/>
        <v>0</v>
      </c>
      <c r="AR186" s="15">
        <f t="shared" si="73"/>
        <v>0</v>
      </c>
      <c r="AS186">
        <f t="shared" si="83"/>
        <v>0</v>
      </c>
      <c r="AT186" s="15">
        <f t="shared" si="74"/>
        <v>0</v>
      </c>
      <c r="AU186">
        <f t="shared" si="84"/>
        <v>0</v>
      </c>
      <c r="AV186" s="15">
        <f t="shared" si="75"/>
        <v>0</v>
      </c>
      <c r="AW186">
        <f t="shared" si="86"/>
        <v>0</v>
      </c>
    </row>
    <row r="187" spans="1:49" ht="15" customHeight="1">
      <c r="A187" s="95" t="s">
        <v>24</v>
      </c>
      <c r="B187" s="96">
        <v>5</v>
      </c>
      <c r="C187" s="97">
        <v>2011</v>
      </c>
      <c r="D187" s="95" t="s">
        <v>18</v>
      </c>
      <c r="E187" s="98">
        <v>5</v>
      </c>
      <c r="F187" s="98">
        <v>59</v>
      </c>
      <c r="G187" s="98">
        <v>54</v>
      </c>
      <c r="H187" s="98">
        <v>54</v>
      </c>
      <c r="I187" s="98">
        <v>0</v>
      </c>
      <c r="J187" s="94"/>
      <c r="K187" s="99">
        <v>100</v>
      </c>
      <c r="L187" s="99">
        <v>50</v>
      </c>
      <c r="M187" s="94"/>
      <c r="N187" s="98">
        <v>74</v>
      </c>
      <c r="O187" s="100">
        <v>100</v>
      </c>
      <c r="P187" s="94"/>
      <c r="Q187" s="99">
        <v>13.7805940436375</v>
      </c>
      <c r="R187" s="100">
        <v>16</v>
      </c>
      <c r="S187" s="101">
        <v>42277</v>
      </c>
      <c r="T187">
        <f t="shared" si="59"/>
        <v>0</v>
      </c>
      <c r="U187">
        <f t="shared" si="60"/>
        <v>0</v>
      </c>
      <c r="V187">
        <f t="shared" si="61"/>
        <v>1</v>
      </c>
      <c r="W187">
        <f t="shared" si="76"/>
        <v>0</v>
      </c>
      <c r="Y187" s="19">
        <f t="shared" si="62"/>
        <v>0</v>
      </c>
      <c r="Z187" s="19">
        <f t="shared" si="63"/>
        <v>0</v>
      </c>
      <c r="AA187" s="19">
        <f t="shared" si="64"/>
        <v>0</v>
      </c>
      <c r="AB187" s="19">
        <f t="shared" si="77"/>
        <v>0</v>
      </c>
      <c r="AC187">
        <f t="shared" si="65"/>
        <v>0</v>
      </c>
      <c r="AD187">
        <f t="shared" si="78"/>
        <v>0</v>
      </c>
      <c r="AE187">
        <f t="shared" si="66"/>
        <v>0</v>
      </c>
      <c r="AF187">
        <f t="shared" si="79"/>
        <v>0</v>
      </c>
      <c r="AG187">
        <f t="shared" si="67"/>
        <v>0</v>
      </c>
      <c r="AH187">
        <f t="shared" si="80"/>
        <v>0</v>
      </c>
      <c r="AI187">
        <f t="shared" si="68"/>
        <v>1</v>
      </c>
      <c r="AJ187">
        <f t="shared" si="81"/>
        <v>0</v>
      </c>
      <c r="AL187" s="19">
        <f t="shared" si="69"/>
        <v>0</v>
      </c>
      <c r="AM187" s="15">
        <f t="shared" si="70"/>
        <v>0</v>
      </c>
      <c r="AN187" s="15">
        <f t="shared" si="71"/>
        <v>0</v>
      </c>
      <c r="AO187">
        <f t="shared" si="85"/>
        <v>0</v>
      </c>
      <c r="AP187" s="15">
        <f t="shared" si="72"/>
        <v>0</v>
      </c>
      <c r="AQ187">
        <f t="shared" si="82"/>
        <v>0</v>
      </c>
      <c r="AR187" s="15">
        <f t="shared" si="73"/>
        <v>0</v>
      </c>
      <c r="AS187">
        <f t="shared" si="83"/>
        <v>0</v>
      </c>
      <c r="AT187" s="15">
        <f t="shared" si="74"/>
        <v>0</v>
      </c>
      <c r="AU187">
        <f t="shared" si="84"/>
        <v>0</v>
      </c>
      <c r="AV187" s="15">
        <f t="shared" si="75"/>
        <v>1</v>
      </c>
      <c r="AW187">
        <f t="shared" si="86"/>
        <v>0</v>
      </c>
    </row>
    <row r="188" spans="1:49" ht="15" customHeight="1">
      <c r="A188" s="95" t="s">
        <v>24</v>
      </c>
      <c r="B188" s="96">
        <v>5</v>
      </c>
      <c r="C188" s="97">
        <v>2012</v>
      </c>
      <c r="D188" s="95" t="s">
        <v>20</v>
      </c>
      <c r="E188" s="98">
        <v>3</v>
      </c>
      <c r="F188" s="98">
        <v>7</v>
      </c>
      <c r="G188" s="98">
        <v>13</v>
      </c>
      <c r="H188" s="98">
        <v>13</v>
      </c>
      <c r="I188" s="98">
        <v>0</v>
      </c>
      <c r="J188" s="99">
        <v>100</v>
      </c>
      <c r="K188" s="99">
        <v>100</v>
      </c>
      <c r="L188" s="99">
        <v>50</v>
      </c>
      <c r="M188" s="98">
        <v>24</v>
      </c>
      <c r="N188" s="98">
        <v>43</v>
      </c>
      <c r="O188" s="100">
        <v>100</v>
      </c>
      <c r="P188" s="98">
        <v>11</v>
      </c>
      <c r="Q188" s="99">
        <v>13.879120879120901</v>
      </c>
      <c r="R188" s="100">
        <v>16</v>
      </c>
      <c r="S188" s="101">
        <v>42277</v>
      </c>
      <c r="T188">
        <f t="shared" si="59"/>
        <v>0</v>
      </c>
      <c r="U188">
        <f t="shared" si="60"/>
        <v>0</v>
      </c>
      <c r="V188">
        <f t="shared" si="61"/>
        <v>0</v>
      </c>
      <c r="W188">
        <f t="shared" si="76"/>
        <v>0</v>
      </c>
      <c r="Y188" s="19">
        <f t="shared" si="62"/>
        <v>0</v>
      </c>
      <c r="Z188" s="19">
        <f t="shared" si="63"/>
        <v>0</v>
      </c>
      <c r="AA188" s="19">
        <f t="shared" si="64"/>
        <v>0</v>
      </c>
      <c r="AB188" s="19">
        <f t="shared" si="77"/>
        <v>0</v>
      </c>
      <c r="AC188">
        <f t="shared" si="65"/>
        <v>0</v>
      </c>
      <c r="AD188">
        <f t="shared" si="78"/>
        <v>0</v>
      </c>
      <c r="AE188">
        <f t="shared" si="66"/>
        <v>1</v>
      </c>
      <c r="AF188">
        <f t="shared" si="79"/>
        <v>0</v>
      </c>
      <c r="AG188">
        <f t="shared" si="67"/>
        <v>0</v>
      </c>
      <c r="AH188">
        <f t="shared" si="80"/>
        <v>0</v>
      </c>
      <c r="AI188">
        <f t="shared" si="68"/>
        <v>0</v>
      </c>
      <c r="AJ188">
        <f t="shared" si="81"/>
        <v>0</v>
      </c>
      <c r="AL188" s="19">
        <f t="shared" si="69"/>
        <v>0</v>
      </c>
      <c r="AM188" s="15">
        <f t="shared" si="70"/>
        <v>0</v>
      </c>
      <c r="AN188" s="15">
        <f t="shared" si="71"/>
        <v>0</v>
      </c>
      <c r="AO188">
        <f t="shared" si="85"/>
        <v>0</v>
      </c>
      <c r="AP188" s="15">
        <f t="shared" si="72"/>
        <v>0</v>
      </c>
      <c r="AQ188">
        <f t="shared" si="82"/>
        <v>0</v>
      </c>
      <c r="AR188" s="15">
        <f t="shared" si="73"/>
        <v>1</v>
      </c>
      <c r="AS188">
        <f t="shared" si="83"/>
        <v>0</v>
      </c>
      <c r="AT188" s="15">
        <f t="shared" si="74"/>
        <v>0</v>
      </c>
      <c r="AU188">
        <f t="shared" si="84"/>
        <v>0</v>
      </c>
      <c r="AV188" s="15">
        <f t="shared" si="75"/>
        <v>0</v>
      </c>
      <c r="AW188">
        <f t="shared" si="86"/>
        <v>0</v>
      </c>
    </row>
    <row r="189" spans="1:49" ht="15" customHeight="1">
      <c r="A189" s="95" t="s">
        <v>24</v>
      </c>
      <c r="B189" s="96">
        <v>5</v>
      </c>
      <c r="C189" s="97">
        <v>2015</v>
      </c>
      <c r="D189" s="95" t="s">
        <v>18</v>
      </c>
      <c r="E189" s="98">
        <v>5</v>
      </c>
      <c r="F189" s="98">
        <v>39</v>
      </c>
      <c r="G189" s="98">
        <v>65</v>
      </c>
      <c r="H189" s="98">
        <v>65</v>
      </c>
      <c r="I189" s="98">
        <v>0</v>
      </c>
      <c r="J189" s="94"/>
      <c r="K189" s="99">
        <v>100</v>
      </c>
      <c r="L189" s="99">
        <v>50</v>
      </c>
      <c r="M189" s="94"/>
      <c r="N189" s="98">
        <v>70</v>
      </c>
      <c r="O189" s="100">
        <v>100</v>
      </c>
      <c r="P189" s="94"/>
      <c r="Q189" s="99">
        <v>20.726867335563</v>
      </c>
      <c r="R189" s="100">
        <v>16</v>
      </c>
      <c r="S189" s="101">
        <v>42277</v>
      </c>
      <c r="T189">
        <f t="shared" si="59"/>
        <v>0</v>
      </c>
      <c r="U189">
        <f t="shared" si="60"/>
        <v>1</v>
      </c>
      <c r="V189">
        <f t="shared" si="61"/>
        <v>1</v>
      </c>
      <c r="W189">
        <f t="shared" si="76"/>
        <v>0</v>
      </c>
      <c r="Y189" s="19">
        <f t="shared" si="62"/>
        <v>0</v>
      </c>
      <c r="Z189" s="19">
        <f t="shared" si="63"/>
        <v>1</v>
      </c>
      <c r="AA189" s="19">
        <f t="shared" si="64"/>
        <v>0</v>
      </c>
      <c r="AB189" s="19">
        <f t="shared" si="77"/>
        <v>0</v>
      </c>
      <c r="AC189">
        <f t="shared" si="65"/>
        <v>0</v>
      </c>
      <c r="AD189">
        <f t="shared" si="78"/>
        <v>0</v>
      </c>
      <c r="AE189">
        <f t="shared" si="66"/>
        <v>0</v>
      </c>
      <c r="AF189">
        <f t="shared" si="79"/>
        <v>0</v>
      </c>
      <c r="AG189">
        <f t="shared" si="67"/>
        <v>0</v>
      </c>
      <c r="AH189">
        <f t="shared" si="80"/>
        <v>0</v>
      </c>
      <c r="AI189">
        <f t="shared" si="68"/>
        <v>1</v>
      </c>
      <c r="AJ189">
        <f t="shared" si="81"/>
        <v>0</v>
      </c>
      <c r="AL189" s="19">
        <f t="shared" si="69"/>
        <v>0</v>
      </c>
      <c r="AM189" s="15">
        <f t="shared" si="70"/>
        <v>0</v>
      </c>
      <c r="AN189" s="15">
        <f t="shared" si="71"/>
        <v>0</v>
      </c>
      <c r="AO189">
        <f t="shared" si="85"/>
        <v>0</v>
      </c>
      <c r="AP189" s="15">
        <f t="shared" si="72"/>
        <v>0</v>
      </c>
      <c r="AQ189">
        <f t="shared" si="82"/>
        <v>0</v>
      </c>
      <c r="AR189" s="15">
        <f t="shared" si="73"/>
        <v>0</v>
      </c>
      <c r="AS189">
        <f t="shared" si="83"/>
        <v>0</v>
      </c>
      <c r="AT189" s="15">
        <f t="shared" si="74"/>
        <v>0</v>
      </c>
      <c r="AU189">
        <f t="shared" si="84"/>
        <v>0</v>
      </c>
      <c r="AV189" s="15">
        <f t="shared" si="75"/>
        <v>1</v>
      </c>
      <c r="AW189">
        <f t="shared" si="86"/>
        <v>0</v>
      </c>
    </row>
    <row r="190" spans="1:49" ht="15" customHeight="1">
      <c r="A190" s="95" t="s">
        <v>24</v>
      </c>
      <c r="B190" s="96">
        <v>5</v>
      </c>
      <c r="C190" s="97">
        <v>2013</v>
      </c>
      <c r="D190" s="95" t="s">
        <v>18</v>
      </c>
      <c r="E190" s="98">
        <v>5</v>
      </c>
      <c r="F190" s="98">
        <v>34</v>
      </c>
      <c r="G190" s="98">
        <v>27</v>
      </c>
      <c r="H190" s="98">
        <v>27</v>
      </c>
      <c r="I190" s="98">
        <v>0</v>
      </c>
      <c r="J190" s="94"/>
      <c r="K190" s="99">
        <v>100</v>
      </c>
      <c r="L190" s="99">
        <v>50</v>
      </c>
      <c r="M190" s="94"/>
      <c r="N190" s="98">
        <v>50</v>
      </c>
      <c r="O190" s="100">
        <v>100</v>
      </c>
      <c r="P190" s="94"/>
      <c r="Q190" s="99">
        <v>19.073256755321999</v>
      </c>
      <c r="R190" s="100">
        <v>16</v>
      </c>
      <c r="S190" s="101">
        <v>42277</v>
      </c>
      <c r="T190">
        <f t="shared" si="59"/>
        <v>0</v>
      </c>
      <c r="U190">
        <f t="shared" si="60"/>
        <v>0</v>
      </c>
      <c r="V190">
        <f t="shared" si="61"/>
        <v>1</v>
      </c>
      <c r="W190">
        <f t="shared" si="76"/>
        <v>0</v>
      </c>
      <c r="Y190" s="19">
        <f t="shared" si="62"/>
        <v>0</v>
      </c>
      <c r="Z190" s="19">
        <f t="shared" si="63"/>
        <v>0</v>
      </c>
      <c r="AA190" s="19">
        <f t="shared" si="64"/>
        <v>0</v>
      </c>
      <c r="AB190" s="19">
        <f t="shared" si="77"/>
        <v>0</v>
      </c>
      <c r="AC190">
        <f t="shared" si="65"/>
        <v>0</v>
      </c>
      <c r="AD190">
        <f t="shared" si="78"/>
        <v>0</v>
      </c>
      <c r="AE190">
        <f t="shared" si="66"/>
        <v>0</v>
      </c>
      <c r="AF190">
        <f t="shared" si="79"/>
        <v>0</v>
      </c>
      <c r="AG190">
        <f t="shared" si="67"/>
        <v>0</v>
      </c>
      <c r="AH190">
        <f t="shared" si="80"/>
        <v>0</v>
      </c>
      <c r="AI190">
        <f t="shared" si="68"/>
        <v>1</v>
      </c>
      <c r="AJ190">
        <f t="shared" si="81"/>
        <v>0</v>
      </c>
      <c r="AL190" s="19">
        <f t="shared" si="69"/>
        <v>0</v>
      </c>
      <c r="AM190" s="15">
        <f t="shared" si="70"/>
        <v>0</v>
      </c>
      <c r="AN190" s="15">
        <f t="shared" si="71"/>
        <v>0</v>
      </c>
      <c r="AO190">
        <f t="shared" si="85"/>
        <v>0</v>
      </c>
      <c r="AP190" s="15">
        <f t="shared" si="72"/>
        <v>0</v>
      </c>
      <c r="AQ190">
        <f t="shared" si="82"/>
        <v>0</v>
      </c>
      <c r="AR190" s="15">
        <f t="shared" si="73"/>
        <v>0</v>
      </c>
      <c r="AS190">
        <f t="shared" si="83"/>
        <v>0</v>
      </c>
      <c r="AT190" s="15">
        <f t="shared" si="74"/>
        <v>0</v>
      </c>
      <c r="AU190">
        <f t="shared" si="84"/>
        <v>0</v>
      </c>
      <c r="AV190" s="15">
        <f t="shared" si="75"/>
        <v>1</v>
      </c>
      <c r="AW190">
        <f t="shared" si="86"/>
        <v>0</v>
      </c>
    </row>
    <row r="191" spans="1:49" ht="15" customHeight="1">
      <c r="A191" s="95" t="s">
        <v>24</v>
      </c>
      <c r="B191" s="96">
        <v>5</v>
      </c>
      <c r="C191" s="97">
        <v>2014</v>
      </c>
      <c r="D191" s="95" t="s">
        <v>19</v>
      </c>
      <c r="E191" s="98">
        <v>1</v>
      </c>
      <c r="F191" s="98">
        <v>17</v>
      </c>
      <c r="G191" s="98">
        <v>16</v>
      </c>
      <c r="H191" s="98">
        <v>16</v>
      </c>
      <c r="I191" s="98">
        <v>0</v>
      </c>
      <c r="J191" s="99">
        <v>100</v>
      </c>
      <c r="K191" s="99">
        <v>100</v>
      </c>
      <c r="L191" s="99">
        <v>50</v>
      </c>
      <c r="M191" s="98">
        <v>40</v>
      </c>
      <c r="N191" s="98">
        <v>40</v>
      </c>
      <c r="O191" s="100">
        <v>100</v>
      </c>
      <c r="P191" s="98">
        <v>24</v>
      </c>
      <c r="Q191" s="99">
        <v>25.478260869565201</v>
      </c>
      <c r="R191" s="100">
        <v>16</v>
      </c>
      <c r="S191" s="101">
        <v>42277</v>
      </c>
      <c r="T191">
        <f t="shared" si="59"/>
        <v>0</v>
      </c>
      <c r="U191">
        <f t="shared" si="60"/>
        <v>0</v>
      </c>
      <c r="V191">
        <f t="shared" si="61"/>
        <v>0</v>
      </c>
      <c r="W191">
        <f t="shared" si="76"/>
        <v>0</v>
      </c>
      <c r="Y191" s="19">
        <f t="shared" si="62"/>
        <v>0</v>
      </c>
      <c r="Z191" s="19">
        <f t="shared" si="63"/>
        <v>0</v>
      </c>
      <c r="AA191" s="19">
        <f t="shared" si="64"/>
        <v>1</v>
      </c>
      <c r="AB191" s="19">
        <f t="shared" si="77"/>
        <v>0</v>
      </c>
      <c r="AC191">
        <f t="shared" si="65"/>
        <v>0</v>
      </c>
      <c r="AD191">
        <f t="shared" si="78"/>
        <v>0</v>
      </c>
      <c r="AE191">
        <f t="shared" si="66"/>
        <v>0</v>
      </c>
      <c r="AF191">
        <f t="shared" si="79"/>
        <v>0</v>
      </c>
      <c r="AG191">
        <f t="shared" si="67"/>
        <v>0</v>
      </c>
      <c r="AH191">
        <f t="shared" si="80"/>
        <v>0</v>
      </c>
      <c r="AI191">
        <f t="shared" si="68"/>
        <v>0</v>
      </c>
      <c r="AJ191">
        <f t="shared" si="81"/>
        <v>0</v>
      </c>
      <c r="AL191" s="19">
        <f t="shared" si="69"/>
        <v>0</v>
      </c>
      <c r="AM191" s="15">
        <f t="shared" si="70"/>
        <v>1</v>
      </c>
      <c r="AN191" s="15">
        <f t="shared" si="71"/>
        <v>1</v>
      </c>
      <c r="AO191">
        <f t="shared" si="85"/>
        <v>0</v>
      </c>
      <c r="AP191" s="15">
        <f t="shared" si="72"/>
        <v>0</v>
      </c>
      <c r="AQ191">
        <f t="shared" si="82"/>
        <v>0</v>
      </c>
      <c r="AR191" s="15">
        <f t="shared" si="73"/>
        <v>0</v>
      </c>
      <c r="AS191">
        <f t="shared" si="83"/>
        <v>0</v>
      </c>
      <c r="AT191" s="15">
        <f t="shared" si="74"/>
        <v>0</v>
      </c>
      <c r="AU191">
        <f t="shared" si="84"/>
        <v>0</v>
      </c>
      <c r="AV191" s="15">
        <f t="shared" si="75"/>
        <v>0</v>
      </c>
      <c r="AW191">
        <f t="shared" si="86"/>
        <v>0</v>
      </c>
    </row>
    <row r="192" spans="1:49" ht="15" customHeight="1">
      <c r="A192" s="95" t="s">
        <v>24</v>
      </c>
      <c r="B192" s="96">
        <v>5</v>
      </c>
      <c r="C192" s="97">
        <v>2014</v>
      </c>
      <c r="D192" s="95" t="s">
        <v>17</v>
      </c>
      <c r="E192" s="98">
        <v>2</v>
      </c>
      <c r="F192" s="98">
        <v>10</v>
      </c>
      <c r="G192" s="98">
        <v>9</v>
      </c>
      <c r="H192" s="98">
        <v>9</v>
      </c>
      <c r="I192" s="98">
        <v>0</v>
      </c>
      <c r="J192" s="99">
        <v>100</v>
      </c>
      <c r="K192" s="99">
        <v>100</v>
      </c>
      <c r="L192" s="99">
        <v>50</v>
      </c>
      <c r="M192" s="98">
        <v>34</v>
      </c>
      <c r="N192" s="98">
        <v>50</v>
      </c>
      <c r="O192" s="100">
        <v>100</v>
      </c>
      <c r="P192" s="98">
        <v>25</v>
      </c>
      <c r="Q192" s="99">
        <v>24.744444444444401</v>
      </c>
      <c r="R192" s="100">
        <v>16</v>
      </c>
      <c r="S192" s="101">
        <v>42277</v>
      </c>
      <c r="T192">
        <f t="shared" si="59"/>
        <v>0</v>
      </c>
      <c r="U192">
        <f t="shared" si="60"/>
        <v>0</v>
      </c>
      <c r="V192">
        <f t="shared" si="61"/>
        <v>0</v>
      </c>
      <c r="W192">
        <f t="shared" si="76"/>
        <v>0</v>
      </c>
      <c r="Y192" s="19">
        <f t="shared" si="62"/>
        <v>0</v>
      </c>
      <c r="Z192" s="19">
        <f t="shared" si="63"/>
        <v>0</v>
      </c>
      <c r="AA192" s="19">
        <f t="shared" si="64"/>
        <v>0</v>
      </c>
      <c r="AB192" s="19">
        <f t="shared" si="77"/>
        <v>0</v>
      </c>
      <c r="AC192">
        <f t="shared" si="65"/>
        <v>1</v>
      </c>
      <c r="AD192">
        <f t="shared" si="78"/>
        <v>0</v>
      </c>
      <c r="AE192">
        <f t="shared" si="66"/>
        <v>0</v>
      </c>
      <c r="AF192">
        <f t="shared" si="79"/>
        <v>0</v>
      </c>
      <c r="AG192">
        <f t="shared" si="67"/>
        <v>0</v>
      </c>
      <c r="AH192">
        <f t="shared" si="80"/>
        <v>0</v>
      </c>
      <c r="AI192">
        <f t="shared" si="68"/>
        <v>0</v>
      </c>
      <c r="AJ192">
        <f t="shared" si="81"/>
        <v>0</v>
      </c>
      <c r="AL192" s="19">
        <f t="shared" si="69"/>
        <v>0</v>
      </c>
      <c r="AM192" s="15">
        <f t="shared" si="70"/>
        <v>1</v>
      </c>
      <c r="AN192" s="15">
        <f t="shared" si="71"/>
        <v>0</v>
      </c>
      <c r="AO192">
        <f t="shared" si="85"/>
        <v>0</v>
      </c>
      <c r="AP192" s="15">
        <f t="shared" si="72"/>
        <v>1</v>
      </c>
      <c r="AQ192">
        <f t="shared" si="82"/>
        <v>0</v>
      </c>
      <c r="AR192" s="15">
        <f t="shared" si="73"/>
        <v>0</v>
      </c>
      <c r="AS192">
        <f t="shared" si="83"/>
        <v>0</v>
      </c>
      <c r="AT192" s="15">
        <f t="shared" si="74"/>
        <v>0</v>
      </c>
      <c r="AU192">
        <f t="shared" si="84"/>
        <v>0</v>
      </c>
      <c r="AV192" s="15">
        <f t="shared" si="75"/>
        <v>0</v>
      </c>
      <c r="AW192">
        <f t="shared" si="86"/>
        <v>0</v>
      </c>
    </row>
    <row r="193" spans="1:49" ht="15" customHeight="1">
      <c r="A193" s="95" t="s">
        <v>24</v>
      </c>
      <c r="B193" s="96">
        <v>5</v>
      </c>
      <c r="C193" s="97">
        <v>2014</v>
      </c>
      <c r="D193" s="95" t="s">
        <v>20</v>
      </c>
      <c r="E193" s="98">
        <v>3</v>
      </c>
      <c r="F193" s="98">
        <v>5</v>
      </c>
      <c r="G193" s="98">
        <v>1</v>
      </c>
      <c r="H193" s="98">
        <v>1</v>
      </c>
      <c r="I193" s="98">
        <v>0</v>
      </c>
      <c r="J193" s="99">
        <v>100</v>
      </c>
      <c r="K193" s="99">
        <v>100</v>
      </c>
      <c r="L193" s="99">
        <v>50</v>
      </c>
      <c r="M193" s="98">
        <v>30</v>
      </c>
      <c r="N193" s="98">
        <v>55</v>
      </c>
      <c r="O193" s="100">
        <v>100</v>
      </c>
      <c r="P193" s="98">
        <v>29</v>
      </c>
      <c r="Q193" s="99">
        <v>27.3626373626374</v>
      </c>
      <c r="R193" s="100">
        <v>16</v>
      </c>
      <c r="S193" s="101">
        <v>42277</v>
      </c>
      <c r="T193">
        <f t="shared" si="59"/>
        <v>0</v>
      </c>
      <c r="U193">
        <f t="shared" si="60"/>
        <v>0</v>
      </c>
      <c r="V193">
        <f t="shared" si="61"/>
        <v>0</v>
      </c>
      <c r="W193">
        <f t="shared" si="76"/>
        <v>0</v>
      </c>
      <c r="Y193" s="19">
        <f t="shared" si="62"/>
        <v>0</v>
      </c>
      <c r="Z193" s="19">
        <f t="shared" si="63"/>
        <v>0</v>
      </c>
      <c r="AA193" s="19">
        <f t="shared" si="64"/>
        <v>0</v>
      </c>
      <c r="AB193" s="19">
        <f t="shared" si="77"/>
        <v>0</v>
      </c>
      <c r="AC193">
        <f t="shared" si="65"/>
        <v>0</v>
      </c>
      <c r="AD193">
        <f t="shared" si="78"/>
        <v>0</v>
      </c>
      <c r="AE193">
        <f t="shared" si="66"/>
        <v>1</v>
      </c>
      <c r="AF193">
        <f t="shared" si="79"/>
        <v>0</v>
      </c>
      <c r="AG193">
        <f t="shared" si="67"/>
        <v>0</v>
      </c>
      <c r="AH193">
        <f t="shared" si="80"/>
        <v>0</v>
      </c>
      <c r="AI193">
        <f t="shared" si="68"/>
        <v>0</v>
      </c>
      <c r="AJ193">
        <f t="shared" si="81"/>
        <v>0</v>
      </c>
      <c r="AL193" s="19">
        <f t="shared" si="69"/>
        <v>0</v>
      </c>
      <c r="AM193" s="15">
        <f t="shared" si="70"/>
        <v>1</v>
      </c>
      <c r="AN193" s="15">
        <f t="shared" si="71"/>
        <v>0</v>
      </c>
      <c r="AO193">
        <f t="shared" si="85"/>
        <v>0</v>
      </c>
      <c r="AP193" s="15">
        <f t="shared" si="72"/>
        <v>0</v>
      </c>
      <c r="AQ193">
        <f t="shared" si="82"/>
        <v>0</v>
      </c>
      <c r="AR193" s="15">
        <f t="shared" si="73"/>
        <v>1</v>
      </c>
      <c r="AS193">
        <f t="shared" si="83"/>
        <v>0</v>
      </c>
      <c r="AT193" s="15">
        <f t="shared" si="74"/>
        <v>0</v>
      </c>
      <c r="AU193">
        <f t="shared" si="84"/>
        <v>0</v>
      </c>
      <c r="AV193" s="15">
        <f t="shared" si="75"/>
        <v>0</v>
      </c>
      <c r="AW193">
        <f t="shared" si="86"/>
        <v>0</v>
      </c>
    </row>
    <row r="194" spans="1:49" ht="15" customHeight="1">
      <c r="A194" s="95" t="s">
        <v>24</v>
      </c>
      <c r="B194" s="96">
        <v>5</v>
      </c>
      <c r="C194" s="97">
        <v>2014</v>
      </c>
      <c r="D194" s="95" t="s">
        <v>18</v>
      </c>
      <c r="E194" s="98">
        <v>5</v>
      </c>
      <c r="F194" s="98">
        <v>44</v>
      </c>
      <c r="G194" s="98">
        <v>36</v>
      </c>
      <c r="H194" s="98">
        <v>36</v>
      </c>
      <c r="I194" s="98">
        <v>0</v>
      </c>
      <c r="J194" s="94"/>
      <c r="K194" s="99">
        <v>100</v>
      </c>
      <c r="L194" s="99">
        <v>50</v>
      </c>
      <c r="M194" s="94"/>
      <c r="N194" s="98">
        <v>67</v>
      </c>
      <c r="O194" s="100">
        <v>100</v>
      </c>
      <c r="P194" s="94"/>
      <c r="Q194" s="99">
        <v>27.0512269735096</v>
      </c>
      <c r="R194" s="100">
        <v>16</v>
      </c>
      <c r="S194" s="101">
        <v>42277</v>
      </c>
      <c r="T194">
        <f t="shared" si="59"/>
        <v>0</v>
      </c>
      <c r="U194">
        <f t="shared" si="60"/>
        <v>0</v>
      </c>
      <c r="V194">
        <f t="shared" si="61"/>
        <v>1</v>
      </c>
      <c r="W194">
        <f t="shared" si="76"/>
        <v>0</v>
      </c>
      <c r="Y194" s="19">
        <f t="shared" si="62"/>
        <v>0</v>
      </c>
      <c r="Z194" s="19">
        <f t="shared" si="63"/>
        <v>0</v>
      </c>
      <c r="AA194" s="19">
        <f t="shared" si="64"/>
        <v>0</v>
      </c>
      <c r="AB194" s="19">
        <f t="shared" si="77"/>
        <v>0</v>
      </c>
      <c r="AC194">
        <f t="shared" si="65"/>
        <v>0</v>
      </c>
      <c r="AD194">
        <f t="shared" si="78"/>
        <v>0</v>
      </c>
      <c r="AE194">
        <f t="shared" si="66"/>
        <v>0</v>
      </c>
      <c r="AF194">
        <f t="shared" si="79"/>
        <v>0</v>
      </c>
      <c r="AG194">
        <f t="shared" si="67"/>
        <v>0</v>
      </c>
      <c r="AH194">
        <f t="shared" si="80"/>
        <v>0</v>
      </c>
      <c r="AI194">
        <f t="shared" si="68"/>
        <v>1</v>
      </c>
      <c r="AJ194">
        <f t="shared" si="81"/>
        <v>0</v>
      </c>
      <c r="AL194" s="19">
        <f t="shared" si="69"/>
        <v>0</v>
      </c>
      <c r="AM194" s="15">
        <f t="shared" si="70"/>
        <v>1</v>
      </c>
      <c r="AN194" s="15">
        <f t="shared" si="71"/>
        <v>0</v>
      </c>
      <c r="AO194">
        <f t="shared" si="85"/>
        <v>0</v>
      </c>
      <c r="AP194" s="15">
        <f t="shared" si="72"/>
        <v>0</v>
      </c>
      <c r="AQ194">
        <f t="shared" si="82"/>
        <v>0</v>
      </c>
      <c r="AR194" s="15">
        <f t="shared" si="73"/>
        <v>0</v>
      </c>
      <c r="AS194">
        <f t="shared" si="83"/>
        <v>0</v>
      </c>
      <c r="AT194" s="15">
        <f t="shared" si="74"/>
        <v>0</v>
      </c>
      <c r="AU194">
        <f t="shared" si="84"/>
        <v>0</v>
      </c>
      <c r="AV194" s="15">
        <f t="shared" si="75"/>
        <v>1</v>
      </c>
      <c r="AW194">
        <f t="shared" si="86"/>
        <v>0</v>
      </c>
    </row>
    <row r="195" spans="1:49" ht="15" customHeight="1">
      <c r="A195" s="95" t="s">
        <v>24</v>
      </c>
      <c r="B195" s="96">
        <v>5</v>
      </c>
      <c r="C195" s="97">
        <v>2015</v>
      </c>
      <c r="D195" s="95" t="s">
        <v>17</v>
      </c>
      <c r="E195" s="98">
        <v>2</v>
      </c>
      <c r="F195" s="98">
        <v>16</v>
      </c>
      <c r="G195" s="98">
        <v>16</v>
      </c>
      <c r="H195" s="98">
        <v>16</v>
      </c>
      <c r="I195" s="98">
        <v>0</v>
      </c>
      <c r="J195" s="99">
        <v>100</v>
      </c>
      <c r="K195" s="99">
        <v>100</v>
      </c>
      <c r="L195" s="99">
        <v>50</v>
      </c>
      <c r="M195" s="98">
        <v>43</v>
      </c>
      <c r="N195" s="98">
        <v>58</v>
      </c>
      <c r="O195" s="100">
        <v>100</v>
      </c>
      <c r="P195" s="98">
        <v>27</v>
      </c>
      <c r="Q195" s="99">
        <v>24.6666666666667</v>
      </c>
      <c r="R195" s="100">
        <v>16</v>
      </c>
      <c r="S195" s="101">
        <v>42277</v>
      </c>
      <c r="T195">
        <f t="shared" ref="T195:T258" si="87">IF(SELECT_AGENCY=A195,1,0)</f>
        <v>0</v>
      </c>
      <c r="U195">
        <f t="shared" ref="U195:U258" si="88">IF(SELECT_YEAR=C195,1,0)</f>
        <v>1</v>
      </c>
      <c r="V195">
        <f t="shared" ref="V195:V258" si="89">IF(SELECT_QUARTER=D195,1,0)</f>
        <v>0</v>
      </c>
      <c r="W195">
        <f t="shared" si="76"/>
        <v>0</v>
      </c>
      <c r="Y195" s="19">
        <f t="shared" ref="Y195:Y258" si="90">IF(SELECT_AGENCY=A195,1,0)</f>
        <v>0</v>
      </c>
      <c r="Z195" s="19">
        <f t="shared" ref="Z195:Z258" si="91">IF(SELECT_YEAR=C195,1,0)</f>
        <v>1</v>
      </c>
      <c r="AA195" s="19">
        <f t="shared" ref="AA195:AA258" si="92">IF(QT_1=D195,1,0)</f>
        <v>0</v>
      </c>
      <c r="AB195" s="19">
        <f t="shared" si="77"/>
        <v>0</v>
      </c>
      <c r="AC195">
        <f t="shared" ref="AC195:AC258" si="93">IF(QT_2=D195,1,0)</f>
        <v>1</v>
      </c>
      <c r="AD195">
        <f t="shared" si="78"/>
        <v>0</v>
      </c>
      <c r="AE195">
        <f t="shared" ref="AE195:AE258" si="94">IF(QT_3=D195,1,0)</f>
        <v>0</v>
      </c>
      <c r="AF195">
        <f t="shared" si="79"/>
        <v>0</v>
      </c>
      <c r="AG195">
        <f t="shared" ref="AG195:AG258" si="95">IF(QT_4=D195,1,0)</f>
        <v>0</v>
      </c>
      <c r="AH195">
        <f t="shared" si="80"/>
        <v>0</v>
      </c>
      <c r="AI195">
        <f t="shared" ref="AI195:AI258" si="96">IF(QTOTAL=D195,1,0)</f>
        <v>0</v>
      </c>
      <c r="AJ195">
        <f t="shared" si="81"/>
        <v>0</v>
      </c>
      <c r="AL195" s="19">
        <f t="shared" ref="AL195:AL258" si="97">IF(SELECT_AGENCY=A195,1,0)</f>
        <v>0</v>
      </c>
      <c r="AM195" s="15">
        <f t="shared" ref="AM195:AM258" si="98">IF(COMP_YEAR=C195,1,0)</f>
        <v>0</v>
      </c>
      <c r="AN195" s="15">
        <f t="shared" ref="AN195:AN258" si="99">IF(QT_1=D195,1,0)</f>
        <v>0</v>
      </c>
      <c r="AO195">
        <f t="shared" si="85"/>
        <v>0</v>
      </c>
      <c r="AP195" s="15">
        <f t="shared" ref="AP195:AP258" si="100">IF(QT_2=D195,1,0)</f>
        <v>1</v>
      </c>
      <c r="AQ195">
        <f t="shared" si="82"/>
        <v>0</v>
      </c>
      <c r="AR195" s="15">
        <f t="shared" ref="AR195:AR258" si="101">IF(QT_3=D195,1,0)</f>
        <v>0</v>
      </c>
      <c r="AS195">
        <f t="shared" si="83"/>
        <v>0</v>
      </c>
      <c r="AT195" s="15">
        <f t="shared" ref="AT195:AT258" si="102">IF(QT_4=D195,1,0)</f>
        <v>0</v>
      </c>
      <c r="AU195">
        <f t="shared" si="84"/>
        <v>0</v>
      </c>
      <c r="AV195" s="15">
        <f t="shared" ref="AV195:AV258" si="103">IF(QTOTAL=D195,1,0)</f>
        <v>0</v>
      </c>
      <c r="AW195">
        <f t="shared" si="86"/>
        <v>0</v>
      </c>
    </row>
    <row r="196" spans="1:49" ht="15" customHeight="1">
      <c r="A196" s="95" t="s">
        <v>24</v>
      </c>
      <c r="B196" s="96">
        <v>5</v>
      </c>
      <c r="C196" s="97">
        <v>2015</v>
      </c>
      <c r="D196" s="95" t="s">
        <v>20</v>
      </c>
      <c r="E196" s="98">
        <v>3</v>
      </c>
      <c r="F196" s="98">
        <v>6</v>
      </c>
      <c r="G196" s="98">
        <v>22</v>
      </c>
      <c r="H196" s="98">
        <v>22</v>
      </c>
      <c r="I196" s="98">
        <v>0</v>
      </c>
      <c r="J196" s="99">
        <v>100</v>
      </c>
      <c r="K196" s="99">
        <v>100</v>
      </c>
      <c r="L196" s="99">
        <v>50</v>
      </c>
      <c r="M196" s="98">
        <v>33</v>
      </c>
      <c r="N196" s="98">
        <v>64</v>
      </c>
      <c r="O196" s="100">
        <v>100</v>
      </c>
      <c r="P196" s="98">
        <v>11</v>
      </c>
      <c r="Q196" s="99">
        <v>18.153846153846199</v>
      </c>
      <c r="R196" s="100">
        <v>16</v>
      </c>
      <c r="S196" s="101">
        <v>42277</v>
      </c>
      <c r="T196">
        <f t="shared" si="87"/>
        <v>0</v>
      </c>
      <c r="U196">
        <f t="shared" si="88"/>
        <v>1</v>
      </c>
      <c r="V196">
        <f t="shared" si="89"/>
        <v>0</v>
      </c>
      <c r="W196">
        <f t="shared" ref="W196:W259" si="104">T196*U196*V196</f>
        <v>0</v>
      </c>
      <c r="Y196" s="19">
        <f t="shared" si="90"/>
        <v>0</v>
      </c>
      <c r="Z196" s="19">
        <f t="shared" si="91"/>
        <v>1</v>
      </c>
      <c r="AA196" s="19">
        <f t="shared" si="92"/>
        <v>0</v>
      </c>
      <c r="AB196" s="19">
        <f t="shared" ref="AB196:AB259" si="105">SUM(Y196*Z196*AA196)</f>
        <v>0</v>
      </c>
      <c r="AC196">
        <f t="shared" si="93"/>
        <v>0</v>
      </c>
      <c r="AD196">
        <f t="shared" ref="AD196:AD259" si="106">SUM(Y196*Z196*AC196)</f>
        <v>0</v>
      </c>
      <c r="AE196">
        <f t="shared" si="94"/>
        <v>1</v>
      </c>
      <c r="AF196">
        <f t="shared" ref="AF196:AF259" si="107">SUM(Y196*Z196*AE196)</f>
        <v>0</v>
      </c>
      <c r="AG196">
        <f t="shared" si="95"/>
        <v>0</v>
      </c>
      <c r="AH196">
        <f t="shared" ref="AH196:AH259" si="108">SUM(Y196*Z196*AG196)</f>
        <v>0</v>
      </c>
      <c r="AI196">
        <f t="shared" si="96"/>
        <v>0</v>
      </c>
      <c r="AJ196">
        <f t="shared" ref="AJ196:AJ259" si="109">Y196*Z196*AI196</f>
        <v>0</v>
      </c>
      <c r="AL196" s="19">
        <f t="shared" si="97"/>
        <v>0</v>
      </c>
      <c r="AM196" s="15">
        <f t="shared" si="98"/>
        <v>0</v>
      </c>
      <c r="AN196" s="15">
        <f t="shared" si="99"/>
        <v>0</v>
      </c>
      <c r="AO196">
        <f t="shared" si="85"/>
        <v>0</v>
      </c>
      <c r="AP196" s="15">
        <f t="shared" si="100"/>
        <v>0</v>
      </c>
      <c r="AQ196">
        <f t="shared" ref="AQ196:AQ259" si="110">SUM(AL196*AM196*AP196)</f>
        <v>0</v>
      </c>
      <c r="AR196" s="15">
        <f t="shared" si="101"/>
        <v>1</v>
      </c>
      <c r="AS196">
        <f t="shared" ref="AS196:AS259" si="111">SUM(AL196*AM196*AR196)</f>
        <v>0</v>
      </c>
      <c r="AT196" s="15">
        <f t="shared" si="102"/>
        <v>0</v>
      </c>
      <c r="AU196">
        <f t="shared" ref="AU196:AU259" si="112">SUM(AL196*AM196*AT196)</f>
        <v>0</v>
      </c>
      <c r="AV196" s="15">
        <f t="shared" si="103"/>
        <v>0</v>
      </c>
      <c r="AW196">
        <f t="shared" si="86"/>
        <v>0</v>
      </c>
    </row>
    <row r="197" spans="1:49" ht="15" customHeight="1">
      <c r="A197" s="95" t="s">
        <v>24</v>
      </c>
      <c r="B197" s="96">
        <v>5</v>
      </c>
      <c r="C197" s="97">
        <v>2015</v>
      </c>
      <c r="D197" s="95" t="s">
        <v>21</v>
      </c>
      <c r="E197" s="98">
        <v>4</v>
      </c>
      <c r="F197" s="98">
        <v>6</v>
      </c>
      <c r="G197" s="98">
        <v>12</v>
      </c>
      <c r="H197" s="98">
        <v>12</v>
      </c>
      <c r="I197" s="98">
        <v>0</v>
      </c>
      <c r="J197" s="99">
        <v>100</v>
      </c>
      <c r="K197" s="99">
        <v>100</v>
      </c>
      <c r="L197" s="99">
        <v>50</v>
      </c>
      <c r="M197" s="98">
        <v>17</v>
      </c>
      <c r="N197" s="98">
        <v>70</v>
      </c>
      <c r="O197" s="100">
        <v>100</v>
      </c>
      <c r="P197" s="98">
        <v>5</v>
      </c>
      <c r="Q197" s="99">
        <v>8.4782608695652204</v>
      </c>
      <c r="R197" s="100">
        <v>16</v>
      </c>
      <c r="S197" s="101">
        <v>42277</v>
      </c>
      <c r="T197">
        <f t="shared" si="87"/>
        <v>0</v>
      </c>
      <c r="U197">
        <f t="shared" si="88"/>
        <v>1</v>
      </c>
      <c r="V197">
        <f t="shared" si="89"/>
        <v>0</v>
      </c>
      <c r="W197">
        <f t="shared" si="104"/>
        <v>0</v>
      </c>
      <c r="Y197" s="19">
        <f t="shared" si="90"/>
        <v>0</v>
      </c>
      <c r="Z197" s="19">
        <f t="shared" si="91"/>
        <v>1</v>
      </c>
      <c r="AA197" s="19">
        <f t="shared" si="92"/>
        <v>0</v>
      </c>
      <c r="AB197" s="19">
        <f t="shared" si="105"/>
        <v>0</v>
      </c>
      <c r="AC197">
        <f t="shared" si="93"/>
        <v>0</v>
      </c>
      <c r="AD197">
        <f t="shared" si="106"/>
        <v>0</v>
      </c>
      <c r="AE197">
        <f t="shared" si="94"/>
        <v>0</v>
      </c>
      <c r="AF197">
        <f t="shared" si="107"/>
        <v>0</v>
      </c>
      <c r="AG197">
        <f t="shared" si="95"/>
        <v>1</v>
      </c>
      <c r="AH197">
        <f t="shared" si="108"/>
        <v>0</v>
      </c>
      <c r="AI197">
        <f t="shared" si="96"/>
        <v>0</v>
      </c>
      <c r="AJ197">
        <f t="shared" si="109"/>
        <v>0</v>
      </c>
      <c r="AL197" s="19">
        <f t="shared" si="97"/>
        <v>0</v>
      </c>
      <c r="AM197" s="15">
        <f t="shared" si="98"/>
        <v>0</v>
      </c>
      <c r="AN197" s="15">
        <f t="shared" si="99"/>
        <v>0</v>
      </c>
      <c r="AO197">
        <f t="shared" si="85"/>
        <v>0</v>
      </c>
      <c r="AP197" s="15">
        <f t="shared" si="100"/>
        <v>0</v>
      </c>
      <c r="AQ197">
        <f t="shared" si="110"/>
        <v>0</v>
      </c>
      <c r="AR197" s="15">
        <f t="shared" si="101"/>
        <v>0</v>
      </c>
      <c r="AS197">
        <f t="shared" si="111"/>
        <v>0</v>
      </c>
      <c r="AT197" s="15">
        <f t="shared" si="102"/>
        <v>1</v>
      </c>
      <c r="AU197">
        <f t="shared" si="112"/>
        <v>0</v>
      </c>
      <c r="AV197" s="15">
        <f t="shared" si="103"/>
        <v>0</v>
      </c>
      <c r="AW197">
        <f t="shared" si="86"/>
        <v>0</v>
      </c>
    </row>
    <row r="198" spans="1:49" ht="15" customHeight="1">
      <c r="A198" s="95" t="s">
        <v>24</v>
      </c>
      <c r="B198" s="96">
        <v>5</v>
      </c>
      <c r="C198" s="97">
        <v>2011</v>
      </c>
      <c r="D198" s="95" t="s">
        <v>20</v>
      </c>
      <c r="E198" s="98">
        <v>3</v>
      </c>
      <c r="F198" s="98">
        <v>16</v>
      </c>
      <c r="G198" s="98">
        <v>16</v>
      </c>
      <c r="H198" s="98">
        <v>16</v>
      </c>
      <c r="I198" s="98">
        <v>0</v>
      </c>
      <c r="J198" s="99">
        <v>100</v>
      </c>
      <c r="K198" s="99">
        <v>100</v>
      </c>
      <c r="L198" s="99">
        <v>50</v>
      </c>
      <c r="M198" s="98">
        <v>32</v>
      </c>
      <c r="N198" s="98">
        <v>57</v>
      </c>
      <c r="O198" s="100">
        <v>100</v>
      </c>
      <c r="P198" s="98">
        <v>16</v>
      </c>
      <c r="Q198" s="99">
        <v>14.7252747252747</v>
      </c>
      <c r="R198" s="100">
        <v>16</v>
      </c>
      <c r="S198" s="101">
        <v>42277</v>
      </c>
      <c r="T198">
        <f t="shared" si="87"/>
        <v>0</v>
      </c>
      <c r="U198">
        <f t="shared" si="88"/>
        <v>0</v>
      </c>
      <c r="V198">
        <f t="shared" si="89"/>
        <v>0</v>
      </c>
      <c r="W198">
        <f t="shared" si="104"/>
        <v>0</v>
      </c>
      <c r="Y198" s="19">
        <f t="shared" si="90"/>
        <v>0</v>
      </c>
      <c r="Z198" s="19">
        <f t="shared" si="91"/>
        <v>0</v>
      </c>
      <c r="AA198" s="19">
        <f t="shared" si="92"/>
        <v>0</v>
      </c>
      <c r="AB198" s="19">
        <f t="shared" si="105"/>
        <v>0</v>
      </c>
      <c r="AC198">
        <f t="shared" si="93"/>
        <v>0</v>
      </c>
      <c r="AD198">
        <f t="shared" si="106"/>
        <v>0</v>
      </c>
      <c r="AE198">
        <f t="shared" si="94"/>
        <v>1</v>
      </c>
      <c r="AF198">
        <f t="shared" si="107"/>
        <v>0</v>
      </c>
      <c r="AG198">
        <f t="shared" si="95"/>
        <v>0</v>
      </c>
      <c r="AH198">
        <f t="shared" si="108"/>
        <v>0</v>
      </c>
      <c r="AI198">
        <f t="shared" si="96"/>
        <v>0</v>
      </c>
      <c r="AJ198">
        <f t="shared" si="109"/>
        <v>0</v>
      </c>
      <c r="AL198" s="19">
        <f t="shared" si="97"/>
        <v>0</v>
      </c>
      <c r="AM198" s="15">
        <f t="shared" si="98"/>
        <v>0</v>
      </c>
      <c r="AN198" s="15">
        <f t="shared" si="99"/>
        <v>0</v>
      </c>
      <c r="AO198">
        <f t="shared" si="85"/>
        <v>0</v>
      </c>
      <c r="AP198" s="15">
        <f t="shared" si="100"/>
        <v>0</v>
      </c>
      <c r="AQ198">
        <f t="shared" si="110"/>
        <v>0</v>
      </c>
      <c r="AR198" s="15">
        <f t="shared" si="101"/>
        <v>1</v>
      </c>
      <c r="AS198">
        <f t="shared" si="111"/>
        <v>0</v>
      </c>
      <c r="AT198" s="15">
        <f t="shared" si="102"/>
        <v>0</v>
      </c>
      <c r="AU198">
        <f t="shared" si="112"/>
        <v>0</v>
      </c>
      <c r="AV198" s="15">
        <f t="shared" si="103"/>
        <v>0</v>
      </c>
      <c r="AW198">
        <f t="shared" si="86"/>
        <v>0</v>
      </c>
    </row>
    <row r="199" spans="1:49" ht="15" customHeight="1">
      <c r="A199" s="95" t="s">
        <v>24</v>
      </c>
      <c r="B199" s="96">
        <v>5</v>
      </c>
      <c r="C199" s="97">
        <v>2008</v>
      </c>
      <c r="D199" s="95" t="s">
        <v>17</v>
      </c>
      <c r="E199" s="98">
        <v>2</v>
      </c>
      <c r="F199" s="98">
        <v>8</v>
      </c>
      <c r="G199" s="98">
        <v>6</v>
      </c>
      <c r="H199" s="98">
        <v>6</v>
      </c>
      <c r="I199" s="98">
        <v>0</v>
      </c>
      <c r="J199" s="99">
        <v>100</v>
      </c>
      <c r="K199" s="99">
        <v>100</v>
      </c>
      <c r="L199" s="99">
        <v>50</v>
      </c>
      <c r="M199" s="98">
        <v>9</v>
      </c>
      <c r="N199" s="98">
        <v>18</v>
      </c>
      <c r="O199" s="100">
        <v>100</v>
      </c>
      <c r="P199" s="98">
        <v>3</v>
      </c>
      <c r="Q199" s="99">
        <v>3.0989010989010999</v>
      </c>
      <c r="R199" s="100">
        <v>16</v>
      </c>
      <c r="S199" s="101">
        <v>42277</v>
      </c>
      <c r="T199">
        <f t="shared" si="87"/>
        <v>0</v>
      </c>
      <c r="U199">
        <f t="shared" si="88"/>
        <v>0</v>
      </c>
      <c r="V199">
        <f t="shared" si="89"/>
        <v>0</v>
      </c>
      <c r="W199">
        <f t="shared" si="104"/>
        <v>0</v>
      </c>
      <c r="Y199" s="19">
        <f t="shared" si="90"/>
        <v>0</v>
      </c>
      <c r="Z199" s="19">
        <f t="shared" si="91"/>
        <v>0</v>
      </c>
      <c r="AA199" s="19">
        <f t="shared" si="92"/>
        <v>0</v>
      </c>
      <c r="AB199" s="19">
        <f t="shared" si="105"/>
        <v>0</v>
      </c>
      <c r="AC199">
        <f t="shared" si="93"/>
        <v>1</v>
      </c>
      <c r="AD199">
        <f t="shared" si="106"/>
        <v>0</v>
      </c>
      <c r="AE199">
        <f t="shared" si="94"/>
        <v>0</v>
      </c>
      <c r="AF199">
        <f t="shared" si="107"/>
        <v>0</v>
      </c>
      <c r="AG199">
        <f t="shared" si="95"/>
        <v>0</v>
      </c>
      <c r="AH199">
        <f t="shared" si="108"/>
        <v>0</v>
      </c>
      <c r="AI199">
        <f t="shared" si="96"/>
        <v>0</v>
      </c>
      <c r="AJ199">
        <f t="shared" si="109"/>
        <v>0</v>
      </c>
      <c r="AL199" s="19">
        <f t="shared" si="97"/>
        <v>0</v>
      </c>
      <c r="AM199" s="15">
        <f t="shared" si="98"/>
        <v>0</v>
      </c>
      <c r="AN199" s="15">
        <f t="shared" si="99"/>
        <v>0</v>
      </c>
      <c r="AO199">
        <f t="shared" si="85"/>
        <v>0</v>
      </c>
      <c r="AP199" s="15">
        <f t="shared" si="100"/>
        <v>1</v>
      </c>
      <c r="AQ199">
        <f t="shared" si="110"/>
        <v>0</v>
      </c>
      <c r="AR199" s="15">
        <f t="shared" si="101"/>
        <v>0</v>
      </c>
      <c r="AS199">
        <f t="shared" si="111"/>
        <v>0</v>
      </c>
      <c r="AT199" s="15">
        <f t="shared" si="102"/>
        <v>0</v>
      </c>
      <c r="AU199">
        <f t="shared" si="112"/>
        <v>0</v>
      </c>
      <c r="AV199" s="15">
        <f t="shared" si="103"/>
        <v>0</v>
      </c>
      <c r="AW199">
        <f t="shared" si="86"/>
        <v>0</v>
      </c>
    </row>
    <row r="200" spans="1:49" ht="15" customHeight="1">
      <c r="A200" s="95" t="s">
        <v>24</v>
      </c>
      <c r="B200" s="96">
        <v>5</v>
      </c>
      <c r="C200" s="97">
        <v>2014</v>
      </c>
      <c r="D200" s="95" t="s">
        <v>21</v>
      </c>
      <c r="E200" s="98">
        <v>4</v>
      </c>
      <c r="F200" s="98">
        <v>12</v>
      </c>
      <c r="G200" s="98">
        <v>10</v>
      </c>
      <c r="H200" s="98">
        <v>10</v>
      </c>
      <c r="I200" s="98">
        <v>0</v>
      </c>
      <c r="J200" s="99">
        <v>100</v>
      </c>
      <c r="K200" s="99">
        <v>100</v>
      </c>
      <c r="L200" s="99">
        <v>50</v>
      </c>
      <c r="M200" s="98">
        <v>41</v>
      </c>
      <c r="N200" s="98">
        <v>67</v>
      </c>
      <c r="O200" s="100">
        <v>100</v>
      </c>
      <c r="P200" s="98">
        <v>31</v>
      </c>
      <c r="Q200" s="99">
        <v>30.619565217391301</v>
      </c>
      <c r="R200" s="100">
        <v>16</v>
      </c>
      <c r="S200" s="101">
        <v>42277</v>
      </c>
      <c r="T200">
        <f t="shared" si="87"/>
        <v>0</v>
      </c>
      <c r="U200">
        <f t="shared" si="88"/>
        <v>0</v>
      </c>
      <c r="V200">
        <f t="shared" si="89"/>
        <v>0</v>
      </c>
      <c r="W200">
        <f t="shared" si="104"/>
        <v>0</v>
      </c>
      <c r="Y200" s="19">
        <f t="shared" si="90"/>
        <v>0</v>
      </c>
      <c r="Z200" s="19">
        <f t="shared" si="91"/>
        <v>0</v>
      </c>
      <c r="AA200" s="19">
        <f t="shared" si="92"/>
        <v>0</v>
      </c>
      <c r="AB200" s="19">
        <f t="shared" si="105"/>
        <v>0</v>
      </c>
      <c r="AC200">
        <f t="shared" si="93"/>
        <v>0</v>
      </c>
      <c r="AD200">
        <f t="shared" si="106"/>
        <v>0</v>
      </c>
      <c r="AE200">
        <f t="shared" si="94"/>
        <v>0</v>
      </c>
      <c r="AF200">
        <f t="shared" si="107"/>
        <v>0</v>
      </c>
      <c r="AG200">
        <f t="shared" si="95"/>
        <v>1</v>
      </c>
      <c r="AH200">
        <f t="shared" si="108"/>
        <v>0</v>
      </c>
      <c r="AI200">
        <f t="shared" si="96"/>
        <v>0</v>
      </c>
      <c r="AJ200">
        <f t="shared" si="109"/>
        <v>0</v>
      </c>
      <c r="AL200" s="19">
        <f t="shared" si="97"/>
        <v>0</v>
      </c>
      <c r="AM200" s="15">
        <f t="shared" si="98"/>
        <v>1</v>
      </c>
      <c r="AN200" s="15">
        <f t="shared" si="99"/>
        <v>0</v>
      </c>
      <c r="AO200">
        <f t="shared" si="85"/>
        <v>0</v>
      </c>
      <c r="AP200" s="15">
        <f t="shared" si="100"/>
        <v>0</v>
      </c>
      <c r="AQ200">
        <f t="shared" si="110"/>
        <v>0</v>
      </c>
      <c r="AR200" s="15">
        <f t="shared" si="101"/>
        <v>0</v>
      </c>
      <c r="AS200">
        <f t="shared" si="111"/>
        <v>0</v>
      </c>
      <c r="AT200" s="15">
        <f t="shared" si="102"/>
        <v>1</v>
      </c>
      <c r="AU200">
        <f t="shared" si="112"/>
        <v>0</v>
      </c>
      <c r="AV200" s="15">
        <f t="shared" si="103"/>
        <v>0</v>
      </c>
      <c r="AW200">
        <f t="shared" si="86"/>
        <v>0</v>
      </c>
    </row>
    <row r="201" spans="1:49" ht="15" customHeight="1">
      <c r="A201" s="95" t="s">
        <v>24</v>
      </c>
      <c r="B201" s="96">
        <v>5</v>
      </c>
      <c r="C201" s="97">
        <v>2006</v>
      </c>
      <c r="D201" s="95" t="s">
        <v>18</v>
      </c>
      <c r="E201" s="98">
        <v>5</v>
      </c>
      <c r="F201" s="98">
        <v>2</v>
      </c>
      <c r="G201" s="98">
        <v>2</v>
      </c>
      <c r="H201" s="98">
        <v>2</v>
      </c>
      <c r="I201" s="98">
        <v>0</v>
      </c>
      <c r="J201" s="94"/>
      <c r="K201" s="99">
        <v>100</v>
      </c>
      <c r="L201" s="99">
        <v>50</v>
      </c>
      <c r="M201" s="94"/>
      <c r="N201" s="98">
        <v>2</v>
      </c>
      <c r="O201" s="100">
        <v>100</v>
      </c>
      <c r="P201" s="94"/>
      <c r="Q201" s="99">
        <v>1</v>
      </c>
      <c r="R201" s="100">
        <v>16</v>
      </c>
      <c r="S201" s="101">
        <v>42277</v>
      </c>
      <c r="T201">
        <f t="shared" si="87"/>
        <v>0</v>
      </c>
      <c r="U201">
        <f t="shared" si="88"/>
        <v>0</v>
      </c>
      <c r="V201">
        <f t="shared" si="89"/>
        <v>1</v>
      </c>
      <c r="W201">
        <f t="shared" si="104"/>
        <v>0</v>
      </c>
      <c r="Y201" s="19">
        <f t="shared" si="90"/>
        <v>0</v>
      </c>
      <c r="Z201" s="19">
        <f t="shared" si="91"/>
        <v>0</v>
      </c>
      <c r="AA201" s="19">
        <f t="shared" si="92"/>
        <v>0</v>
      </c>
      <c r="AB201" s="19">
        <f t="shared" si="105"/>
        <v>0</v>
      </c>
      <c r="AC201">
        <f t="shared" si="93"/>
        <v>0</v>
      </c>
      <c r="AD201">
        <f t="shared" si="106"/>
        <v>0</v>
      </c>
      <c r="AE201">
        <f t="shared" si="94"/>
        <v>0</v>
      </c>
      <c r="AF201">
        <f t="shared" si="107"/>
        <v>0</v>
      </c>
      <c r="AG201">
        <f t="shared" si="95"/>
        <v>0</v>
      </c>
      <c r="AH201">
        <f t="shared" si="108"/>
        <v>0</v>
      </c>
      <c r="AI201">
        <f t="shared" si="96"/>
        <v>1</v>
      </c>
      <c r="AJ201">
        <f t="shared" si="109"/>
        <v>0</v>
      </c>
      <c r="AL201" s="19">
        <f t="shared" si="97"/>
        <v>0</v>
      </c>
      <c r="AM201" s="15">
        <f t="shared" si="98"/>
        <v>0</v>
      </c>
      <c r="AN201" s="15">
        <f t="shared" si="99"/>
        <v>0</v>
      </c>
      <c r="AO201">
        <f t="shared" si="85"/>
        <v>0</v>
      </c>
      <c r="AP201" s="15">
        <f t="shared" si="100"/>
        <v>0</v>
      </c>
      <c r="AQ201">
        <f t="shared" si="110"/>
        <v>0</v>
      </c>
      <c r="AR201" s="15">
        <f t="shared" si="101"/>
        <v>0</v>
      </c>
      <c r="AS201">
        <f t="shared" si="111"/>
        <v>0</v>
      </c>
      <c r="AT201" s="15">
        <f t="shared" si="102"/>
        <v>0</v>
      </c>
      <c r="AU201">
        <f t="shared" si="112"/>
        <v>0</v>
      </c>
      <c r="AV201" s="15">
        <f t="shared" si="103"/>
        <v>1</v>
      </c>
      <c r="AW201">
        <f t="shared" si="86"/>
        <v>0</v>
      </c>
    </row>
    <row r="202" spans="1:49" ht="15" customHeight="1">
      <c r="A202" s="95" t="s">
        <v>24</v>
      </c>
      <c r="B202" s="96">
        <v>5</v>
      </c>
      <c r="C202" s="97">
        <v>2006</v>
      </c>
      <c r="D202" s="95" t="s">
        <v>17</v>
      </c>
      <c r="E202" s="98">
        <v>2</v>
      </c>
      <c r="F202" s="98">
        <v>1</v>
      </c>
      <c r="G202" s="98">
        <v>1</v>
      </c>
      <c r="H202" s="98">
        <v>1</v>
      </c>
      <c r="I202" s="98">
        <v>0</v>
      </c>
      <c r="J202" s="99">
        <v>100</v>
      </c>
      <c r="K202" s="99">
        <v>100</v>
      </c>
      <c r="L202" s="99">
        <v>50</v>
      </c>
      <c r="M202" s="98">
        <v>1</v>
      </c>
      <c r="N202" s="98">
        <v>1</v>
      </c>
      <c r="O202" s="100">
        <v>100</v>
      </c>
      <c r="P202" s="98">
        <v>0</v>
      </c>
      <c r="Q202" s="99">
        <v>1</v>
      </c>
      <c r="R202" s="100">
        <v>16</v>
      </c>
      <c r="S202" s="101">
        <v>42277</v>
      </c>
      <c r="T202">
        <f t="shared" si="87"/>
        <v>0</v>
      </c>
      <c r="U202">
        <f t="shared" si="88"/>
        <v>0</v>
      </c>
      <c r="V202">
        <f t="shared" si="89"/>
        <v>0</v>
      </c>
      <c r="W202">
        <f t="shared" si="104"/>
        <v>0</v>
      </c>
      <c r="Y202" s="19">
        <f t="shared" si="90"/>
        <v>0</v>
      </c>
      <c r="Z202" s="19">
        <f t="shared" si="91"/>
        <v>0</v>
      </c>
      <c r="AA202" s="19">
        <f t="shared" si="92"/>
        <v>0</v>
      </c>
      <c r="AB202" s="19">
        <f t="shared" si="105"/>
        <v>0</v>
      </c>
      <c r="AC202">
        <f t="shared" si="93"/>
        <v>1</v>
      </c>
      <c r="AD202">
        <f t="shared" si="106"/>
        <v>0</v>
      </c>
      <c r="AE202">
        <f t="shared" si="94"/>
        <v>0</v>
      </c>
      <c r="AF202">
        <f t="shared" si="107"/>
        <v>0</v>
      </c>
      <c r="AG202">
        <f t="shared" si="95"/>
        <v>0</v>
      </c>
      <c r="AH202">
        <f t="shared" si="108"/>
        <v>0</v>
      </c>
      <c r="AI202">
        <f t="shared" si="96"/>
        <v>0</v>
      </c>
      <c r="AJ202">
        <f t="shared" si="109"/>
        <v>0</v>
      </c>
      <c r="AL202" s="19">
        <f t="shared" si="97"/>
        <v>0</v>
      </c>
      <c r="AM202" s="15">
        <f t="shared" si="98"/>
        <v>0</v>
      </c>
      <c r="AN202" s="15">
        <f t="shared" si="99"/>
        <v>0</v>
      </c>
      <c r="AO202">
        <f t="shared" si="85"/>
        <v>0</v>
      </c>
      <c r="AP202" s="15">
        <f t="shared" si="100"/>
        <v>1</v>
      </c>
      <c r="AQ202">
        <f t="shared" si="110"/>
        <v>0</v>
      </c>
      <c r="AR202" s="15">
        <f t="shared" si="101"/>
        <v>0</v>
      </c>
      <c r="AS202">
        <f t="shared" si="111"/>
        <v>0</v>
      </c>
      <c r="AT202" s="15">
        <f t="shared" si="102"/>
        <v>0</v>
      </c>
      <c r="AU202">
        <f t="shared" si="112"/>
        <v>0</v>
      </c>
      <c r="AV202" s="15">
        <f t="shared" si="103"/>
        <v>0</v>
      </c>
      <c r="AW202">
        <f t="shared" si="86"/>
        <v>0</v>
      </c>
    </row>
    <row r="203" spans="1:49" ht="15" customHeight="1">
      <c r="A203" s="95" t="s">
        <v>24</v>
      </c>
      <c r="B203" s="96">
        <v>5</v>
      </c>
      <c r="C203" s="97">
        <v>2008</v>
      </c>
      <c r="D203" s="95" t="s">
        <v>21</v>
      </c>
      <c r="E203" s="98">
        <v>4</v>
      </c>
      <c r="F203" s="98">
        <v>6</v>
      </c>
      <c r="G203" s="98">
        <v>10</v>
      </c>
      <c r="H203" s="98">
        <v>10</v>
      </c>
      <c r="I203" s="98">
        <v>0</v>
      </c>
      <c r="J203" s="99">
        <v>100</v>
      </c>
      <c r="K203" s="99">
        <v>100</v>
      </c>
      <c r="L203" s="99">
        <v>50</v>
      </c>
      <c r="M203" s="98">
        <v>13</v>
      </c>
      <c r="N203" s="98">
        <v>35</v>
      </c>
      <c r="O203" s="100">
        <v>100</v>
      </c>
      <c r="P203" s="98">
        <v>3</v>
      </c>
      <c r="Q203" s="99">
        <v>6.1304347826086998</v>
      </c>
      <c r="R203" s="100">
        <v>16</v>
      </c>
      <c r="S203" s="101">
        <v>42277</v>
      </c>
      <c r="T203">
        <f t="shared" si="87"/>
        <v>0</v>
      </c>
      <c r="U203">
        <f t="shared" si="88"/>
        <v>0</v>
      </c>
      <c r="V203">
        <f t="shared" si="89"/>
        <v>0</v>
      </c>
      <c r="W203">
        <f t="shared" si="104"/>
        <v>0</v>
      </c>
      <c r="Y203" s="19">
        <f t="shared" si="90"/>
        <v>0</v>
      </c>
      <c r="Z203" s="19">
        <f t="shared" si="91"/>
        <v>0</v>
      </c>
      <c r="AA203" s="19">
        <f t="shared" si="92"/>
        <v>0</v>
      </c>
      <c r="AB203" s="19">
        <f t="shared" si="105"/>
        <v>0</v>
      </c>
      <c r="AC203">
        <f t="shared" si="93"/>
        <v>0</v>
      </c>
      <c r="AD203">
        <f t="shared" si="106"/>
        <v>0</v>
      </c>
      <c r="AE203">
        <f t="shared" si="94"/>
        <v>0</v>
      </c>
      <c r="AF203">
        <f t="shared" si="107"/>
        <v>0</v>
      </c>
      <c r="AG203">
        <f t="shared" si="95"/>
        <v>1</v>
      </c>
      <c r="AH203">
        <f t="shared" si="108"/>
        <v>0</v>
      </c>
      <c r="AI203">
        <f t="shared" si="96"/>
        <v>0</v>
      </c>
      <c r="AJ203">
        <f t="shared" si="109"/>
        <v>0</v>
      </c>
      <c r="AL203" s="19">
        <f t="shared" si="97"/>
        <v>0</v>
      </c>
      <c r="AM203" s="15">
        <f t="shared" si="98"/>
        <v>0</v>
      </c>
      <c r="AN203" s="15">
        <f t="shared" si="99"/>
        <v>0</v>
      </c>
      <c r="AO203">
        <f t="shared" si="85"/>
        <v>0</v>
      </c>
      <c r="AP203" s="15">
        <f t="shared" si="100"/>
        <v>0</v>
      </c>
      <c r="AQ203">
        <f t="shared" si="110"/>
        <v>0</v>
      </c>
      <c r="AR203" s="15">
        <f t="shared" si="101"/>
        <v>0</v>
      </c>
      <c r="AS203">
        <f t="shared" si="111"/>
        <v>0</v>
      </c>
      <c r="AT203" s="15">
        <f t="shared" si="102"/>
        <v>1</v>
      </c>
      <c r="AU203">
        <f t="shared" si="112"/>
        <v>0</v>
      </c>
      <c r="AV203" s="15">
        <f t="shared" si="103"/>
        <v>0</v>
      </c>
      <c r="AW203">
        <f t="shared" si="86"/>
        <v>0</v>
      </c>
    </row>
    <row r="204" spans="1:49" ht="15" customHeight="1">
      <c r="A204" s="95" t="s">
        <v>24</v>
      </c>
      <c r="B204" s="96">
        <v>5</v>
      </c>
      <c r="C204" s="97">
        <v>2006</v>
      </c>
      <c r="D204" s="95" t="s">
        <v>21</v>
      </c>
      <c r="E204" s="98">
        <v>4</v>
      </c>
      <c r="F204" s="98">
        <v>0</v>
      </c>
      <c r="G204" s="98">
        <v>1</v>
      </c>
      <c r="H204" s="98">
        <v>1</v>
      </c>
      <c r="I204" s="98">
        <v>0</v>
      </c>
      <c r="J204" s="99">
        <v>100</v>
      </c>
      <c r="K204" s="99">
        <v>100</v>
      </c>
      <c r="L204" s="99">
        <v>50</v>
      </c>
      <c r="M204" s="98">
        <v>1</v>
      </c>
      <c r="N204" s="98">
        <v>2</v>
      </c>
      <c r="O204" s="100">
        <v>100</v>
      </c>
      <c r="P204" s="98">
        <v>0</v>
      </c>
      <c r="Q204" s="99">
        <v>1</v>
      </c>
      <c r="R204" s="100">
        <v>16</v>
      </c>
      <c r="S204" s="101">
        <v>42277</v>
      </c>
      <c r="T204">
        <f t="shared" si="87"/>
        <v>0</v>
      </c>
      <c r="U204">
        <f t="shared" si="88"/>
        <v>0</v>
      </c>
      <c r="V204">
        <f t="shared" si="89"/>
        <v>0</v>
      </c>
      <c r="W204">
        <f t="shared" si="104"/>
        <v>0</v>
      </c>
      <c r="Y204" s="19">
        <f t="shared" si="90"/>
        <v>0</v>
      </c>
      <c r="Z204" s="19">
        <f t="shared" si="91"/>
        <v>0</v>
      </c>
      <c r="AA204" s="19">
        <f t="shared" si="92"/>
        <v>0</v>
      </c>
      <c r="AB204" s="19">
        <f t="shared" si="105"/>
        <v>0</v>
      </c>
      <c r="AC204">
        <f t="shared" si="93"/>
        <v>0</v>
      </c>
      <c r="AD204">
        <f t="shared" si="106"/>
        <v>0</v>
      </c>
      <c r="AE204">
        <f t="shared" si="94"/>
        <v>0</v>
      </c>
      <c r="AF204">
        <f t="shared" si="107"/>
        <v>0</v>
      </c>
      <c r="AG204">
        <f t="shared" si="95"/>
        <v>1</v>
      </c>
      <c r="AH204">
        <f t="shared" si="108"/>
        <v>0</v>
      </c>
      <c r="AI204">
        <f t="shared" si="96"/>
        <v>0</v>
      </c>
      <c r="AJ204">
        <f t="shared" si="109"/>
        <v>0</v>
      </c>
      <c r="AL204" s="19">
        <f t="shared" si="97"/>
        <v>0</v>
      </c>
      <c r="AM204" s="15">
        <f t="shared" si="98"/>
        <v>0</v>
      </c>
      <c r="AN204" s="15">
        <f t="shared" si="99"/>
        <v>0</v>
      </c>
      <c r="AO204">
        <f t="shared" si="85"/>
        <v>0</v>
      </c>
      <c r="AP204" s="15">
        <f t="shared" si="100"/>
        <v>0</v>
      </c>
      <c r="AQ204">
        <f t="shared" si="110"/>
        <v>0</v>
      </c>
      <c r="AR204" s="15">
        <f t="shared" si="101"/>
        <v>0</v>
      </c>
      <c r="AS204">
        <f t="shared" si="111"/>
        <v>0</v>
      </c>
      <c r="AT204" s="15">
        <f t="shared" si="102"/>
        <v>1</v>
      </c>
      <c r="AU204">
        <f t="shared" si="112"/>
        <v>0</v>
      </c>
      <c r="AV204" s="15">
        <f t="shared" si="103"/>
        <v>0</v>
      </c>
      <c r="AW204">
        <f t="shared" si="86"/>
        <v>0</v>
      </c>
    </row>
    <row r="205" spans="1:49" ht="15" customHeight="1">
      <c r="A205" s="95" t="s">
        <v>24</v>
      </c>
      <c r="B205" s="96">
        <v>5</v>
      </c>
      <c r="C205" s="97">
        <v>2011</v>
      </c>
      <c r="D205" s="95" t="s">
        <v>17</v>
      </c>
      <c r="E205" s="98">
        <v>2</v>
      </c>
      <c r="F205" s="98">
        <v>15</v>
      </c>
      <c r="G205" s="98">
        <v>9</v>
      </c>
      <c r="H205" s="98">
        <v>9</v>
      </c>
      <c r="I205" s="98">
        <v>0</v>
      </c>
      <c r="J205" s="99">
        <v>100</v>
      </c>
      <c r="K205" s="99">
        <v>100</v>
      </c>
      <c r="L205" s="99">
        <v>50</v>
      </c>
      <c r="M205" s="98">
        <v>25</v>
      </c>
      <c r="N205" s="98">
        <v>41</v>
      </c>
      <c r="O205" s="100">
        <v>100</v>
      </c>
      <c r="P205" s="98">
        <v>16</v>
      </c>
      <c r="Q205" s="99">
        <v>12.266666666666699</v>
      </c>
      <c r="R205" s="100">
        <v>16</v>
      </c>
      <c r="S205" s="101">
        <v>42277</v>
      </c>
      <c r="T205">
        <f t="shared" si="87"/>
        <v>0</v>
      </c>
      <c r="U205">
        <f t="shared" si="88"/>
        <v>0</v>
      </c>
      <c r="V205">
        <f t="shared" si="89"/>
        <v>0</v>
      </c>
      <c r="W205">
        <f t="shared" si="104"/>
        <v>0</v>
      </c>
      <c r="Y205" s="19">
        <f t="shared" si="90"/>
        <v>0</v>
      </c>
      <c r="Z205" s="19">
        <f t="shared" si="91"/>
        <v>0</v>
      </c>
      <c r="AA205" s="19">
        <f t="shared" si="92"/>
        <v>0</v>
      </c>
      <c r="AB205" s="19">
        <f t="shared" si="105"/>
        <v>0</v>
      </c>
      <c r="AC205">
        <f t="shared" si="93"/>
        <v>1</v>
      </c>
      <c r="AD205">
        <f t="shared" si="106"/>
        <v>0</v>
      </c>
      <c r="AE205">
        <f t="shared" si="94"/>
        <v>0</v>
      </c>
      <c r="AF205">
        <f t="shared" si="107"/>
        <v>0</v>
      </c>
      <c r="AG205">
        <f t="shared" si="95"/>
        <v>0</v>
      </c>
      <c r="AH205">
        <f t="shared" si="108"/>
        <v>0</v>
      </c>
      <c r="AI205">
        <f t="shared" si="96"/>
        <v>0</v>
      </c>
      <c r="AJ205">
        <f t="shared" si="109"/>
        <v>0</v>
      </c>
      <c r="AL205" s="19">
        <f t="shared" si="97"/>
        <v>0</v>
      </c>
      <c r="AM205" s="15">
        <f t="shared" si="98"/>
        <v>0</v>
      </c>
      <c r="AN205" s="15">
        <f t="shared" si="99"/>
        <v>0</v>
      </c>
      <c r="AO205">
        <f t="shared" si="85"/>
        <v>0</v>
      </c>
      <c r="AP205" s="15">
        <f t="shared" si="100"/>
        <v>1</v>
      </c>
      <c r="AQ205">
        <f t="shared" si="110"/>
        <v>0</v>
      </c>
      <c r="AR205" s="15">
        <f t="shared" si="101"/>
        <v>0</v>
      </c>
      <c r="AS205">
        <f t="shared" si="111"/>
        <v>0</v>
      </c>
      <c r="AT205" s="15">
        <f t="shared" si="102"/>
        <v>0</v>
      </c>
      <c r="AU205">
        <f t="shared" si="112"/>
        <v>0</v>
      </c>
      <c r="AV205" s="15">
        <f t="shared" si="103"/>
        <v>0</v>
      </c>
      <c r="AW205">
        <f t="shared" si="86"/>
        <v>0</v>
      </c>
    </row>
    <row r="206" spans="1:49" ht="15" customHeight="1">
      <c r="A206" s="95" t="s">
        <v>24</v>
      </c>
      <c r="B206" s="96">
        <v>5</v>
      </c>
      <c r="C206" s="97">
        <v>2007</v>
      </c>
      <c r="D206" s="95" t="s">
        <v>17</v>
      </c>
      <c r="E206" s="98">
        <v>2</v>
      </c>
      <c r="F206" s="98">
        <v>2</v>
      </c>
      <c r="G206" s="98">
        <v>2</v>
      </c>
      <c r="H206" s="98">
        <v>2</v>
      </c>
      <c r="I206" s="98">
        <v>0</v>
      </c>
      <c r="J206" s="99">
        <v>100</v>
      </c>
      <c r="K206" s="99">
        <v>100</v>
      </c>
      <c r="L206" s="99">
        <v>50</v>
      </c>
      <c r="M206" s="98">
        <v>2</v>
      </c>
      <c r="N206" s="98">
        <v>2</v>
      </c>
      <c r="O206" s="100">
        <v>100</v>
      </c>
      <c r="P206" s="98">
        <v>0</v>
      </c>
      <c r="Q206" s="99">
        <v>1</v>
      </c>
      <c r="R206" s="100">
        <v>16</v>
      </c>
      <c r="S206" s="101">
        <v>42277</v>
      </c>
      <c r="T206">
        <f t="shared" si="87"/>
        <v>0</v>
      </c>
      <c r="U206">
        <f t="shared" si="88"/>
        <v>0</v>
      </c>
      <c r="V206">
        <f t="shared" si="89"/>
        <v>0</v>
      </c>
      <c r="W206">
        <f t="shared" si="104"/>
        <v>0</v>
      </c>
      <c r="Y206" s="19">
        <f t="shared" si="90"/>
        <v>0</v>
      </c>
      <c r="Z206" s="19">
        <f t="shared" si="91"/>
        <v>0</v>
      </c>
      <c r="AA206" s="19">
        <f t="shared" si="92"/>
        <v>0</v>
      </c>
      <c r="AB206" s="19">
        <f t="shared" si="105"/>
        <v>0</v>
      </c>
      <c r="AC206">
        <f t="shared" si="93"/>
        <v>1</v>
      </c>
      <c r="AD206">
        <f t="shared" si="106"/>
        <v>0</v>
      </c>
      <c r="AE206">
        <f t="shared" si="94"/>
        <v>0</v>
      </c>
      <c r="AF206">
        <f t="shared" si="107"/>
        <v>0</v>
      </c>
      <c r="AG206">
        <f t="shared" si="95"/>
        <v>0</v>
      </c>
      <c r="AH206">
        <f t="shared" si="108"/>
        <v>0</v>
      </c>
      <c r="AI206">
        <f t="shared" si="96"/>
        <v>0</v>
      </c>
      <c r="AJ206">
        <f t="shared" si="109"/>
        <v>0</v>
      </c>
      <c r="AL206" s="19">
        <f t="shared" si="97"/>
        <v>0</v>
      </c>
      <c r="AM206" s="15">
        <f t="shared" si="98"/>
        <v>0</v>
      </c>
      <c r="AN206" s="15">
        <f t="shared" si="99"/>
        <v>0</v>
      </c>
      <c r="AO206">
        <f t="shared" si="85"/>
        <v>0</v>
      </c>
      <c r="AP206" s="15">
        <f t="shared" si="100"/>
        <v>1</v>
      </c>
      <c r="AQ206">
        <f t="shared" si="110"/>
        <v>0</v>
      </c>
      <c r="AR206" s="15">
        <f t="shared" si="101"/>
        <v>0</v>
      </c>
      <c r="AS206">
        <f t="shared" si="111"/>
        <v>0</v>
      </c>
      <c r="AT206" s="15">
        <f t="shared" si="102"/>
        <v>0</v>
      </c>
      <c r="AU206">
        <f t="shared" si="112"/>
        <v>0</v>
      </c>
      <c r="AV206" s="15">
        <f t="shared" si="103"/>
        <v>0</v>
      </c>
      <c r="AW206">
        <f t="shared" si="86"/>
        <v>0</v>
      </c>
    </row>
    <row r="207" spans="1:49" ht="15" customHeight="1">
      <c r="A207" s="95" t="s">
        <v>24</v>
      </c>
      <c r="B207" s="96">
        <v>5</v>
      </c>
      <c r="C207" s="97">
        <v>2007</v>
      </c>
      <c r="D207" s="95" t="s">
        <v>20</v>
      </c>
      <c r="E207" s="98">
        <v>3</v>
      </c>
      <c r="F207" s="98">
        <v>3</v>
      </c>
      <c r="G207" s="98">
        <v>1</v>
      </c>
      <c r="H207" s="98">
        <v>1</v>
      </c>
      <c r="I207" s="98">
        <v>0</v>
      </c>
      <c r="J207" s="99">
        <v>100</v>
      </c>
      <c r="K207" s="99">
        <v>100</v>
      </c>
      <c r="L207" s="99">
        <v>50</v>
      </c>
      <c r="M207" s="98">
        <v>3</v>
      </c>
      <c r="N207" s="98">
        <v>5</v>
      </c>
      <c r="O207" s="100">
        <v>100</v>
      </c>
      <c r="P207" s="98">
        <v>2</v>
      </c>
      <c r="Q207" s="99">
        <v>1.34782608695652</v>
      </c>
      <c r="R207" s="100">
        <v>16</v>
      </c>
      <c r="S207" s="101">
        <v>42277</v>
      </c>
      <c r="T207">
        <f t="shared" si="87"/>
        <v>0</v>
      </c>
      <c r="U207">
        <f t="shared" si="88"/>
        <v>0</v>
      </c>
      <c r="V207">
        <f t="shared" si="89"/>
        <v>0</v>
      </c>
      <c r="W207">
        <f t="shared" si="104"/>
        <v>0</v>
      </c>
      <c r="Y207" s="19">
        <f t="shared" si="90"/>
        <v>0</v>
      </c>
      <c r="Z207" s="19">
        <f t="shared" si="91"/>
        <v>0</v>
      </c>
      <c r="AA207" s="19">
        <f t="shared" si="92"/>
        <v>0</v>
      </c>
      <c r="AB207" s="19">
        <f t="shared" si="105"/>
        <v>0</v>
      </c>
      <c r="AC207">
        <f t="shared" si="93"/>
        <v>0</v>
      </c>
      <c r="AD207">
        <f t="shared" si="106"/>
        <v>0</v>
      </c>
      <c r="AE207">
        <f t="shared" si="94"/>
        <v>1</v>
      </c>
      <c r="AF207">
        <f t="shared" si="107"/>
        <v>0</v>
      </c>
      <c r="AG207">
        <f t="shared" si="95"/>
        <v>0</v>
      </c>
      <c r="AH207">
        <f t="shared" si="108"/>
        <v>0</v>
      </c>
      <c r="AI207">
        <f t="shared" si="96"/>
        <v>0</v>
      </c>
      <c r="AJ207">
        <f t="shared" si="109"/>
        <v>0</v>
      </c>
      <c r="AL207" s="19">
        <f t="shared" si="97"/>
        <v>0</v>
      </c>
      <c r="AM207" s="15">
        <f t="shared" si="98"/>
        <v>0</v>
      </c>
      <c r="AN207" s="15">
        <f t="shared" si="99"/>
        <v>0</v>
      </c>
      <c r="AO207">
        <f t="shared" si="85"/>
        <v>0</v>
      </c>
      <c r="AP207" s="15">
        <f t="shared" si="100"/>
        <v>0</v>
      </c>
      <c r="AQ207">
        <f t="shared" si="110"/>
        <v>0</v>
      </c>
      <c r="AR207" s="15">
        <f t="shared" si="101"/>
        <v>1</v>
      </c>
      <c r="AS207">
        <f t="shared" si="111"/>
        <v>0</v>
      </c>
      <c r="AT207" s="15">
        <f t="shared" si="102"/>
        <v>0</v>
      </c>
      <c r="AU207">
        <f t="shared" si="112"/>
        <v>0</v>
      </c>
      <c r="AV207" s="15">
        <f t="shared" si="103"/>
        <v>0</v>
      </c>
      <c r="AW207">
        <f t="shared" si="86"/>
        <v>0</v>
      </c>
    </row>
    <row r="208" spans="1:49" ht="15" customHeight="1">
      <c r="A208" s="95" t="s">
        <v>24</v>
      </c>
      <c r="B208" s="96">
        <v>5</v>
      </c>
      <c r="C208" s="97">
        <v>2007</v>
      </c>
      <c r="D208" s="95" t="s">
        <v>21</v>
      </c>
      <c r="E208" s="98">
        <v>4</v>
      </c>
      <c r="F208" s="98">
        <v>7</v>
      </c>
      <c r="G208" s="98">
        <v>4</v>
      </c>
      <c r="H208" s="98">
        <v>4</v>
      </c>
      <c r="I208" s="98">
        <v>0</v>
      </c>
      <c r="J208" s="99">
        <v>100</v>
      </c>
      <c r="K208" s="99">
        <v>100</v>
      </c>
      <c r="L208" s="99">
        <v>50</v>
      </c>
      <c r="M208" s="98">
        <v>9</v>
      </c>
      <c r="N208" s="98">
        <v>12</v>
      </c>
      <c r="O208" s="100">
        <v>100</v>
      </c>
      <c r="P208" s="98">
        <v>5</v>
      </c>
      <c r="Q208" s="99">
        <v>2.8478260869565202</v>
      </c>
      <c r="R208" s="100">
        <v>16</v>
      </c>
      <c r="S208" s="101">
        <v>42277</v>
      </c>
      <c r="T208">
        <f t="shared" si="87"/>
        <v>0</v>
      </c>
      <c r="U208">
        <f t="shared" si="88"/>
        <v>0</v>
      </c>
      <c r="V208">
        <f t="shared" si="89"/>
        <v>0</v>
      </c>
      <c r="W208">
        <f t="shared" si="104"/>
        <v>0</v>
      </c>
      <c r="Y208" s="19">
        <f t="shared" si="90"/>
        <v>0</v>
      </c>
      <c r="Z208" s="19">
        <f t="shared" si="91"/>
        <v>0</v>
      </c>
      <c r="AA208" s="19">
        <f t="shared" si="92"/>
        <v>0</v>
      </c>
      <c r="AB208" s="19">
        <f t="shared" si="105"/>
        <v>0</v>
      </c>
      <c r="AC208">
        <f t="shared" si="93"/>
        <v>0</v>
      </c>
      <c r="AD208">
        <f t="shared" si="106"/>
        <v>0</v>
      </c>
      <c r="AE208">
        <f t="shared" si="94"/>
        <v>0</v>
      </c>
      <c r="AF208">
        <f t="shared" si="107"/>
        <v>0</v>
      </c>
      <c r="AG208">
        <f t="shared" si="95"/>
        <v>1</v>
      </c>
      <c r="AH208">
        <f t="shared" si="108"/>
        <v>0</v>
      </c>
      <c r="AI208">
        <f t="shared" si="96"/>
        <v>0</v>
      </c>
      <c r="AJ208">
        <f t="shared" si="109"/>
        <v>0</v>
      </c>
      <c r="AL208" s="19">
        <f t="shared" si="97"/>
        <v>0</v>
      </c>
      <c r="AM208" s="15">
        <f t="shared" si="98"/>
        <v>0</v>
      </c>
      <c r="AN208" s="15">
        <f t="shared" si="99"/>
        <v>0</v>
      </c>
      <c r="AO208">
        <f t="shared" si="85"/>
        <v>0</v>
      </c>
      <c r="AP208" s="15">
        <f t="shared" si="100"/>
        <v>0</v>
      </c>
      <c r="AQ208">
        <f t="shared" si="110"/>
        <v>0</v>
      </c>
      <c r="AR208" s="15">
        <f t="shared" si="101"/>
        <v>0</v>
      </c>
      <c r="AS208">
        <f t="shared" si="111"/>
        <v>0</v>
      </c>
      <c r="AT208" s="15">
        <f t="shared" si="102"/>
        <v>1</v>
      </c>
      <c r="AU208">
        <f t="shared" si="112"/>
        <v>0</v>
      </c>
      <c r="AV208" s="15">
        <f t="shared" si="103"/>
        <v>0</v>
      </c>
      <c r="AW208">
        <f t="shared" si="86"/>
        <v>0</v>
      </c>
    </row>
    <row r="209" spans="1:49" ht="15" customHeight="1">
      <c r="A209" s="95" t="s">
        <v>24</v>
      </c>
      <c r="B209" s="96">
        <v>5</v>
      </c>
      <c r="C209" s="97">
        <v>2007</v>
      </c>
      <c r="D209" s="95" t="s">
        <v>18</v>
      </c>
      <c r="E209" s="98">
        <v>5</v>
      </c>
      <c r="F209" s="98">
        <v>12</v>
      </c>
      <c r="G209" s="98">
        <v>7</v>
      </c>
      <c r="H209" s="98">
        <v>7</v>
      </c>
      <c r="I209" s="98">
        <v>0</v>
      </c>
      <c r="J209" s="94"/>
      <c r="K209" s="99">
        <v>100</v>
      </c>
      <c r="L209" s="99">
        <v>50</v>
      </c>
      <c r="M209" s="94"/>
      <c r="N209" s="98">
        <v>12</v>
      </c>
      <c r="O209" s="100">
        <v>100</v>
      </c>
      <c r="P209" s="94"/>
      <c r="Q209" s="99">
        <v>1.73188405797101</v>
      </c>
      <c r="R209" s="100">
        <v>16</v>
      </c>
      <c r="S209" s="101">
        <v>42277</v>
      </c>
      <c r="T209">
        <f t="shared" si="87"/>
        <v>0</v>
      </c>
      <c r="U209">
        <f t="shared" si="88"/>
        <v>0</v>
      </c>
      <c r="V209">
        <f t="shared" si="89"/>
        <v>1</v>
      </c>
      <c r="W209">
        <f t="shared" si="104"/>
        <v>0</v>
      </c>
      <c r="Y209" s="19">
        <f t="shared" si="90"/>
        <v>0</v>
      </c>
      <c r="Z209" s="19">
        <f t="shared" si="91"/>
        <v>0</v>
      </c>
      <c r="AA209" s="19">
        <f t="shared" si="92"/>
        <v>0</v>
      </c>
      <c r="AB209" s="19">
        <f t="shared" si="105"/>
        <v>0</v>
      </c>
      <c r="AC209">
        <f t="shared" si="93"/>
        <v>0</v>
      </c>
      <c r="AD209">
        <f t="shared" si="106"/>
        <v>0</v>
      </c>
      <c r="AE209">
        <f t="shared" si="94"/>
        <v>0</v>
      </c>
      <c r="AF209">
        <f t="shared" si="107"/>
        <v>0</v>
      </c>
      <c r="AG209">
        <f t="shared" si="95"/>
        <v>0</v>
      </c>
      <c r="AH209">
        <f t="shared" si="108"/>
        <v>0</v>
      </c>
      <c r="AI209">
        <f t="shared" si="96"/>
        <v>1</v>
      </c>
      <c r="AJ209">
        <f t="shared" si="109"/>
        <v>0</v>
      </c>
      <c r="AL209" s="19">
        <f t="shared" si="97"/>
        <v>0</v>
      </c>
      <c r="AM209" s="15">
        <f t="shared" si="98"/>
        <v>0</v>
      </c>
      <c r="AN209" s="15">
        <f t="shared" si="99"/>
        <v>0</v>
      </c>
      <c r="AO209">
        <f t="shared" si="85"/>
        <v>0</v>
      </c>
      <c r="AP209" s="15">
        <f t="shared" si="100"/>
        <v>0</v>
      </c>
      <c r="AQ209">
        <f t="shared" si="110"/>
        <v>0</v>
      </c>
      <c r="AR209" s="15">
        <f t="shared" si="101"/>
        <v>0</v>
      </c>
      <c r="AS209">
        <f t="shared" si="111"/>
        <v>0</v>
      </c>
      <c r="AT209" s="15">
        <f t="shared" si="102"/>
        <v>0</v>
      </c>
      <c r="AU209">
        <f t="shared" si="112"/>
        <v>0</v>
      </c>
      <c r="AV209" s="15">
        <f t="shared" si="103"/>
        <v>1</v>
      </c>
      <c r="AW209">
        <f t="shared" si="86"/>
        <v>0</v>
      </c>
    </row>
    <row r="210" spans="1:49" ht="15" customHeight="1">
      <c r="A210" s="95" t="s">
        <v>24</v>
      </c>
      <c r="B210" s="96">
        <v>5</v>
      </c>
      <c r="C210" s="97">
        <v>2008</v>
      </c>
      <c r="D210" s="95" t="s">
        <v>19</v>
      </c>
      <c r="E210" s="98">
        <v>1</v>
      </c>
      <c r="F210" s="98">
        <v>5</v>
      </c>
      <c r="G210" s="98">
        <v>9</v>
      </c>
      <c r="H210" s="98">
        <v>9</v>
      </c>
      <c r="I210" s="98">
        <v>0</v>
      </c>
      <c r="J210" s="99">
        <v>100</v>
      </c>
      <c r="K210" s="99">
        <v>100</v>
      </c>
      <c r="L210" s="99">
        <v>50</v>
      </c>
      <c r="M210" s="98">
        <v>10</v>
      </c>
      <c r="N210" s="98">
        <v>10</v>
      </c>
      <c r="O210" s="100">
        <v>100</v>
      </c>
      <c r="P210" s="98">
        <v>1</v>
      </c>
      <c r="Q210" s="99">
        <v>2.74074074074074</v>
      </c>
      <c r="R210" s="100">
        <v>16</v>
      </c>
      <c r="S210" s="101">
        <v>42277</v>
      </c>
      <c r="T210">
        <f t="shared" si="87"/>
        <v>0</v>
      </c>
      <c r="U210">
        <f t="shared" si="88"/>
        <v>0</v>
      </c>
      <c r="V210">
        <f t="shared" si="89"/>
        <v>0</v>
      </c>
      <c r="W210">
        <f t="shared" si="104"/>
        <v>0</v>
      </c>
      <c r="Y210" s="19">
        <f t="shared" si="90"/>
        <v>0</v>
      </c>
      <c r="Z210" s="19">
        <f t="shared" si="91"/>
        <v>0</v>
      </c>
      <c r="AA210" s="19">
        <f t="shared" si="92"/>
        <v>1</v>
      </c>
      <c r="AB210" s="19">
        <f t="shared" si="105"/>
        <v>0</v>
      </c>
      <c r="AC210">
        <f t="shared" si="93"/>
        <v>0</v>
      </c>
      <c r="AD210">
        <f t="shared" si="106"/>
        <v>0</v>
      </c>
      <c r="AE210">
        <f t="shared" si="94"/>
        <v>0</v>
      </c>
      <c r="AF210">
        <f t="shared" si="107"/>
        <v>0</v>
      </c>
      <c r="AG210">
        <f t="shared" si="95"/>
        <v>0</v>
      </c>
      <c r="AH210">
        <f t="shared" si="108"/>
        <v>0</v>
      </c>
      <c r="AI210">
        <f t="shared" si="96"/>
        <v>0</v>
      </c>
      <c r="AJ210">
        <f t="shared" si="109"/>
        <v>0</v>
      </c>
      <c r="AL210" s="19">
        <f t="shared" si="97"/>
        <v>0</v>
      </c>
      <c r="AM210" s="15">
        <f t="shared" si="98"/>
        <v>0</v>
      </c>
      <c r="AN210" s="15">
        <f t="shared" si="99"/>
        <v>1</v>
      </c>
      <c r="AO210">
        <f t="shared" si="85"/>
        <v>0</v>
      </c>
      <c r="AP210" s="15">
        <f t="shared" si="100"/>
        <v>0</v>
      </c>
      <c r="AQ210">
        <f t="shared" si="110"/>
        <v>0</v>
      </c>
      <c r="AR210" s="15">
        <f t="shared" si="101"/>
        <v>0</v>
      </c>
      <c r="AS210">
        <f t="shared" si="111"/>
        <v>0</v>
      </c>
      <c r="AT210" s="15">
        <f t="shared" si="102"/>
        <v>0</v>
      </c>
      <c r="AU210">
        <f t="shared" si="112"/>
        <v>0</v>
      </c>
      <c r="AV210" s="15">
        <f t="shared" si="103"/>
        <v>0</v>
      </c>
      <c r="AW210">
        <f t="shared" si="86"/>
        <v>0</v>
      </c>
    </row>
    <row r="211" spans="1:49" ht="15" customHeight="1">
      <c r="A211" s="95" t="s">
        <v>24</v>
      </c>
      <c r="B211" s="96">
        <v>5</v>
      </c>
      <c r="C211" s="97">
        <v>2008</v>
      </c>
      <c r="D211" s="95" t="s">
        <v>20</v>
      </c>
      <c r="E211" s="98">
        <v>3</v>
      </c>
      <c r="F211" s="98">
        <v>11</v>
      </c>
      <c r="G211" s="98">
        <v>7</v>
      </c>
      <c r="H211" s="98">
        <v>7</v>
      </c>
      <c r="I211" s="98">
        <v>0</v>
      </c>
      <c r="J211" s="99">
        <v>100</v>
      </c>
      <c r="K211" s="99">
        <v>100</v>
      </c>
      <c r="L211" s="99">
        <v>50</v>
      </c>
      <c r="M211" s="98">
        <v>14</v>
      </c>
      <c r="N211" s="98">
        <v>29</v>
      </c>
      <c r="O211" s="100">
        <v>100</v>
      </c>
      <c r="P211" s="98">
        <v>7</v>
      </c>
      <c r="Q211" s="99">
        <v>6.4285714285714297</v>
      </c>
      <c r="R211" s="100">
        <v>16</v>
      </c>
      <c r="S211" s="101">
        <v>42277</v>
      </c>
      <c r="T211">
        <f t="shared" si="87"/>
        <v>0</v>
      </c>
      <c r="U211">
        <f t="shared" si="88"/>
        <v>0</v>
      </c>
      <c r="V211">
        <f t="shared" si="89"/>
        <v>0</v>
      </c>
      <c r="W211">
        <f t="shared" si="104"/>
        <v>0</v>
      </c>
      <c r="Y211" s="19">
        <f t="shared" si="90"/>
        <v>0</v>
      </c>
      <c r="Z211" s="19">
        <f t="shared" si="91"/>
        <v>0</v>
      </c>
      <c r="AA211" s="19">
        <f t="shared" si="92"/>
        <v>0</v>
      </c>
      <c r="AB211" s="19">
        <f t="shared" si="105"/>
        <v>0</v>
      </c>
      <c r="AC211">
        <f t="shared" si="93"/>
        <v>0</v>
      </c>
      <c r="AD211">
        <f t="shared" si="106"/>
        <v>0</v>
      </c>
      <c r="AE211">
        <f t="shared" si="94"/>
        <v>1</v>
      </c>
      <c r="AF211">
        <f t="shared" si="107"/>
        <v>0</v>
      </c>
      <c r="AG211">
        <f t="shared" si="95"/>
        <v>0</v>
      </c>
      <c r="AH211">
        <f t="shared" si="108"/>
        <v>0</v>
      </c>
      <c r="AI211">
        <f t="shared" si="96"/>
        <v>0</v>
      </c>
      <c r="AJ211">
        <f t="shared" si="109"/>
        <v>0</v>
      </c>
      <c r="AL211" s="19">
        <f t="shared" si="97"/>
        <v>0</v>
      </c>
      <c r="AM211" s="15">
        <f t="shared" si="98"/>
        <v>0</v>
      </c>
      <c r="AN211" s="15">
        <f t="shared" si="99"/>
        <v>0</v>
      </c>
      <c r="AO211">
        <f t="shared" si="85"/>
        <v>0</v>
      </c>
      <c r="AP211" s="15">
        <f t="shared" si="100"/>
        <v>0</v>
      </c>
      <c r="AQ211">
        <f t="shared" si="110"/>
        <v>0</v>
      </c>
      <c r="AR211" s="15">
        <f t="shared" si="101"/>
        <v>1</v>
      </c>
      <c r="AS211">
        <f t="shared" si="111"/>
        <v>0</v>
      </c>
      <c r="AT211" s="15">
        <f t="shared" si="102"/>
        <v>0</v>
      </c>
      <c r="AU211">
        <f t="shared" si="112"/>
        <v>0</v>
      </c>
      <c r="AV211" s="15">
        <f t="shared" si="103"/>
        <v>0</v>
      </c>
      <c r="AW211">
        <f t="shared" si="86"/>
        <v>0</v>
      </c>
    </row>
    <row r="212" spans="1:49" ht="15" customHeight="1">
      <c r="A212" s="95" t="s">
        <v>24</v>
      </c>
      <c r="B212" s="96">
        <v>5</v>
      </c>
      <c r="C212" s="97">
        <v>2008</v>
      </c>
      <c r="D212" s="95" t="s">
        <v>18</v>
      </c>
      <c r="E212" s="98">
        <v>5</v>
      </c>
      <c r="F212" s="98">
        <v>30</v>
      </c>
      <c r="G212" s="98">
        <v>32</v>
      </c>
      <c r="H212" s="98">
        <v>32</v>
      </c>
      <c r="I212" s="98">
        <v>0</v>
      </c>
      <c r="J212" s="94"/>
      <c r="K212" s="99">
        <v>100</v>
      </c>
      <c r="L212" s="99">
        <v>50</v>
      </c>
      <c r="M212" s="94"/>
      <c r="N212" s="98">
        <v>35</v>
      </c>
      <c r="O212" s="100">
        <v>100</v>
      </c>
      <c r="P212" s="94"/>
      <c r="Q212" s="99">
        <v>4.5996620127054904</v>
      </c>
      <c r="R212" s="100">
        <v>16</v>
      </c>
      <c r="S212" s="101">
        <v>42277</v>
      </c>
      <c r="T212">
        <f t="shared" si="87"/>
        <v>0</v>
      </c>
      <c r="U212">
        <f t="shared" si="88"/>
        <v>0</v>
      </c>
      <c r="V212">
        <f t="shared" si="89"/>
        <v>1</v>
      </c>
      <c r="W212">
        <f t="shared" si="104"/>
        <v>0</v>
      </c>
      <c r="Y212" s="19">
        <f t="shared" si="90"/>
        <v>0</v>
      </c>
      <c r="Z212" s="19">
        <f t="shared" si="91"/>
        <v>0</v>
      </c>
      <c r="AA212" s="19">
        <f t="shared" si="92"/>
        <v>0</v>
      </c>
      <c r="AB212" s="19">
        <f t="shared" si="105"/>
        <v>0</v>
      </c>
      <c r="AC212">
        <f t="shared" si="93"/>
        <v>0</v>
      </c>
      <c r="AD212">
        <f t="shared" si="106"/>
        <v>0</v>
      </c>
      <c r="AE212">
        <f t="shared" si="94"/>
        <v>0</v>
      </c>
      <c r="AF212">
        <f t="shared" si="107"/>
        <v>0</v>
      </c>
      <c r="AG212">
        <f t="shared" si="95"/>
        <v>0</v>
      </c>
      <c r="AH212">
        <f t="shared" si="108"/>
        <v>0</v>
      </c>
      <c r="AI212">
        <f t="shared" si="96"/>
        <v>1</v>
      </c>
      <c r="AJ212">
        <f t="shared" si="109"/>
        <v>0</v>
      </c>
      <c r="AL212" s="19">
        <f t="shared" si="97"/>
        <v>0</v>
      </c>
      <c r="AM212" s="15">
        <f t="shared" si="98"/>
        <v>0</v>
      </c>
      <c r="AN212" s="15">
        <f t="shared" si="99"/>
        <v>0</v>
      </c>
      <c r="AO212">
        <f t="shared" si="85"/>
        <v>0</v>
      </c>
      <c r="AP212" s="15">
        <f t="shared" si="100"/>
        <v>0</v>
      </c>
      <c r="AQ212">
        <f t="shared" si="110"/>
        <v>0</v>
      </c>
      <c r="AR212" s="15">
        <f t="shared" si="101"/>
        <v>0</v>
      </c>
      <c r="AS212">
        <f t="shared" si="111"/>
        <v>0</v>
      </c>
      <c r="AT212" s="15">
        <f t="shared" si="102"/>
        <v>0</v>
      </c>
      <c r="AU212">
        <f t="shared" si="112"/>
        <v>0</v>
      </c>
      <c r="AV212" s="15">
        <f t="shared" si="103"/>
        <v>1</v>
      </c>
      <c r="AW212">
        <f t="shared" si="86"/>
        <v>0</v>
      </c>
    </row>
    <row r="213" spans="1:49" ht="15" customHeight="1">
      <c r="A213" s="95" t="s">
        <v>24</v>
      </c>
      <c r="B213" s="96">
        <v>5</v>
      </c>
      <c r="C213" s="97">
        <v>2010</v>
      </c>
      <c r="D213" s="95" t="s">
        <v>18</v>
      </c>
      <c r="E213" s="98">
        <v>5</v>
      </c>
      <c r="F213" s="98">
        <v>49</v>
      </c>
      <c r="G213" s="98">
        <v>40</v>
      </c>
      <c r="H213" s="98">
        <v>40</v>
      </c>
      <c r="I213" s="98">
        <v>0</v>
      </c>
      <c r="J213" s="94"/>
      <c r="K213" s="99">
        <v>100</v>
      </c>
      <c r="L213" s="99">
        <v>50</v>
      </c>
      <c r="M213" s="94"/>
      <c r="N213" s="98">
        <v>55</v>
      </c>
      <c r="O213" s="100">
        <v>100</v>
      </c>
      <c r="P213" s="94"/>
      <c r="Q213" s="99">
        <v>9.9911908743430509</v>
      </c>
      <c r="R213" s="100">
        <v>16</v>
      </c>
      <c r="S213" s="101">
        <v>42277</v>
      </c>
      <c r="T213">
        <f t="shared" si="87"/>
        <v>0</v>
      </c>
      <c r="U213">
        <f t="shared" si="88"/>
        <v>0</v>
      </c>
      <c r="V213">
        <f t="shared" si="89"/>
        <v>1</v>
      </c>
      <c r="W213">
        <f t="shared" si="104"/>
        <v>0</v>
      </c>
      <c r="Y213" s="19">
        <f t="shared" si="90"/>
        <v>0</v>
      </c>
      <c r="Z213" s="19">
        <f t="shared" si="91"/>
        <v>0</v>
      </c>
      <c r="AA213" s="19">
        <f t="shared" si="92"/>
        <v>0</v>
      </c>
      <c r="AB213" s="19">
        <f t="shared" si="105"/>
        <v>0</v>
      </c>
      <c r="AC213">
        <f t="shared" si="93"/>
        <v>0</v>
      </c>
      <c r="AD213">
        <f t="shared" si="106"/>
        <v>0</v>
      </c>
      <c r="AE213">
        <f t="shared" si="94"/>
        <v>0</v>
      </c>
      <c r="AF213">
        <f t="shared" si="107"/>
        <v>0</v>
      </c>
      <c r="AG213">
        <f t="shared" si="95"/>
        <v>0</v>
      </c>
      <c r="AH213">
        <f t="shared" si="108"/>
        <v>0</v>
      </c>
      <c r="AI213">
        <f t="shared" si="96"/>
        <v>1</v>
      </c>
      <c r="AJ213">
        <f t="shared" si="109"/>
        <v>0</v>
      </c>
      <c r="AL213" s="19">
        <f t="shared" si="97"/>
        <v>0</v>
      </c>
      <c r="AM213" s="15">
        <f t="shared" si="98"/>
        <v>0</v>
      </c>
      <c r="AN213" s="15">
        <f t="shared" si="99"/>
        <v>0</v>
      </c>
      <c r="AO213">
        <f t="shared" si="85"/>
        <v>0</v>
      </c>
      <c r="AP213" s="15">
        <f t="shared" si="100"/>
        <v>0</v>
      </c>
      <c r="AQ213">
        <f t="shared" si="110"/>
        <v>0</v>
      </c>
      <c r="AR213" s="15">
        <f t="shared" si="101"/>
        <v>0</v>
      </c>
      <c r="AS213">
        <f t="shared" si="111"/>
        <v>0</v>
      </c>
      <c r="AT213" s="15">
        <f t="shared" si="102"/>
        <v>0</v>
      </c>
      <c r="AU213">
        <f t="shared" si="112"/>
        <v>0</v>
      </c>
      <c r="AV213" s="15">
        <f t="shared" si="103"/>
        <v>1</v>
      </c>
      <c r="AW213">
        <f t="shared" si="86"/>
        <v>0</v>
      </c>
    </row>
    <row r="214" spans="1:49" ht="15" customHeight="1">
      <c r="A214" s="95" t="s">
        <v>24</v>
      </c>
      <c r="B214" s="96">
        <v>5</v>
      </c>
      <c r="C214" s="97">
        <v>2006</v>
      </c>
      <c r="D214" s="95" t="s">
        <v>20</v>
      </c>
      <c r="E214" s="98">
        <v>3</v>
      </c>
      <c r="F214" s="98">
        <v>1</v>
      </c>
      <c r="G214" s="98">
        <v>0</v>
      </c>
      <c r="H214" s="94"/>
      <c r="I214" s="94"/>
      <c r="J214" s="94"/>
      <c r="K214" s="99">
        <v>100</v>
      </c>
      <c r="L214" s="94"/>
      <c r="M214" s="98">
        <v>1</v>
      </c>
      <c r="N214" s="98">
        <v>2</v>
      </c>
      <c r="O214" s="100">
        <v>100</v>
      </c>
      <c r="P214" s="98">
        <v>1</v>
      </c>
      <c r="Q214" s="99">
        <v>1</v>
      </c>
      <c r="R214" s="100">
        <v>16</v>
      </c>
      <c r="S214" s="101">
        <v>42277</v>
      </c>
      <c r="T214">
        <f t="shared" si="87"/>
        <v>0</v>
      </c>
      <c r="U214">
        <f t="shared" si="88"/>
        <v>0</v>
      </c>
      <c r="V214">
        <f t="shared" si="89"/>
        <v>0</v>
      </c>
      <c r="W214">
        <f t="shared" si="104"/>
        <v>0</v>
      </c>
      <c r="Y214" s="19">
        <f t="shared" si="90"/>
        <v>0</v>
      </c>
      <c r="Z214" s="19">
        <f t="shared" si="91"/>
        <v>0</v>
      </c>
      <c r="AA214" s="19">
        <f t="shared" si="92"/>
        <v>0</v>
      </c>
      <c r="AB214" s="19">
        <f t="shared" si="105"/>
        <v>0</v>
      </c>
      <c r="AC214">
        <f t="shared" si="93"/>
        <v>0</v>
      </c>
      <c r="AD214">
        <f t="shared" si="106"/>
        <v>0</v>
      </c>
      <c r="AE214">
        <f t="shared" si="94"/>
        <v>1</v>
      </c>
      <c r="AF214">
        <f t="shared" si="107"/>
        <v>0</v>
      </c>
      <c r="AG214">
        <f t="shared" si="95"/>
        <v>0</v>
      </c>
      <c r="AH214">
        <f t="shared" si="108"/>
        <v>0</v>
      </c>
      <c r="AI214">
        <f t="shared" si="96"/>
        <v>0</v>
      </c>
      <c r="AJ214">
        <f t="shared" si="109"/>
        <v>0</v>
      </c>
      <c r="AL214" s="19">
        <f t="shared" si="97"/>
        <v>0</v>
      </c>
      <c r="AM214" s="15">
        <f t="shared" si="98"/>
        <v>0</v>
      </c>
      <c r="AN214" s="15">
        <f t="shared" si="99"/>
        <v>0</v>
      </c>
      <c r="AO214">
        <f t="shared" si="85"/>
        <v>0</v>
      </c>
      <c r="AP214" s="15">
        <f t="shared" si="100"/>
        <v>0</v>
      </c>
      <c r="AQ214">
        <f t="shared" si="110"/>
        <v>0</v>
      </c>
      <c r="AR214" s="15">
        <f t="shared" si="101"/>
        <v>1</v>
      </c>
      <c r="AS214">
        <f t="shared" si="111"/>
        <v>0</v>
      </c>
      <c r="AT214" s="15">
        <f t="shared" si="102"/>
        <v>0</v>
      </c>
      <c r="AU214">
        <f t="shared" si="112"/>
        <v>0</v>
      </c>
      <c r="AV214" s="15">
        <f t="shared" si="103"/>
        <v>0</v>
      </c>
      <c r="AW214">
        <f t="shared" si="86"/>
        <v>0</v>
      </c>
    </row>
    <row r="215" spans="1:49" ht="15" customHeight="1">
      <c r="A215" s="95" t="s">
        <v>24</v>
      </c>
      <c r="B215" s="96">
        <v>5</v>
      </c>
      <c r="C215" s="97">
        <v>2009</v>
      </c>
      <c r="D215" s="95" t="s">
        <v>19</v>
      </c>
      <c r="E215" s="98">
        <v>1</v>
      </c>
      <c r="F215" s="98">
        <v>6</v>
      </c>
      <c r="G215" s="98">
        <v>5</v>
      </c>
      <c r="H215" s="98">
        <v>5</v>
      </c>
      <c r="I215" s="98">
        <v>0</v>
      </c>
      <c r="J215" s="99">
        <v>100</v>
      </c>
      <c r="K215" s="99">
        <v>100</v>
      </c>
      <c r="L215" s="99">
        <v>50</v>
      </c>
      <c r="M215" s="98">
        <v>9</v>
      </c>
      <c r="N215" s="98">
        <v>9</v>
      </c>
      <c r="O215" s="100">
        <v>100</v>
      </c>
      <c r="P215" s="98">
        <v>4</v>
      </c>
      <c r="Q215" s="99">
        <v>3.6521739130434798</v>
      </c>
      <c r="R215" s="100">
        <v>16</v>
      </c>
      <c r="S215" s="101">
        <v>42277</v>
      </c>
      <c r="T215">
        <f t="shared" si="87"/>
        <v>0</v>
      </c>
      <c r="U215">
        <f t="shared" si="88"/>
        <v>0</v>
      </c>
      <c r="V215">
        <f t="shared" si="89"/>
        <v>0</v>
      </c>
      <c r="W215">
        <f t="shared" si="104"/>
        <v>0</v>
      </c>
      <c r="Y215" s="19">
        <f t="shared" si="90"/>
        <v>0</v>
      </c>
      <c r="Z215" s="19">
        <f t="shared" si="91"/>
        <v>0</v>
      </c>
      <c r="AA215" s="19">
        <f t="shared" si="92"/>
        <v>1</v>
      </c>
      <c r="AB215" s="19">
        <f t="shared" si="105"/>
        <v>0</v>
      </c>
      <c r="AC215">
        <f t="shared" si="93"/>
        <v>0</v>
      </c>
      <c r="AD215">
        <f t="shared" si="106"/>
        <v>0</v>
      </c>
      <c r="AE215">
        <f t="shared" si="94"/>
        <v>0</v>
      </c>
      <c r="AF215">
        <f t="shared" si="107"/>
        <v>0</v>
      </c>
      <c r="AG215">
        <f t="shared" si="95"/>
        <v>0</v>
      </c>
      <c r="AH215">
        <f t="shared" si="108"/>
        <v>0</v>
      </c>
      <c r="AI215">
        <f t="shared" si="96"/>
        <v>0</v>
      </c>
      <c r="AJ215">
        <f t="shared" si="109"/>
        <v>0</v>
      </c>
      <c r="AL215" s="19">
        <f t="shared" si="97"/>
        <v>0</v>
      </c>
      <c r="AM215" s="15">
        <f t="shared" si="98"/>
        <v>0</v>
      </c>
      <c r="AN215" s="15">
        <f t="shared" si="99"/>
        <v>1</v>
      </c>
      <c r="AO215">
        <f t="shared" si="85"/>
        <v>0</v>
      </c>
      <c r="AP215" s="15">
        <f t="shared" si="100"/>
        <v>0</v>
      </c>
      <c r="AQ215">
        <f t="shared" si="110"/>
        <v>0</v>
      </c>
      <c r="AR215" s="15">
        <f t="shared" si="101"/>
        <v>0</v>
      </c>
      <c r="AS215">
        <f t="shared" si="111"/>
        <v>0</v>
      </c>
      <c r="AT215" s="15">
        <f t="shared" si="102"/>
        <v>0</v>
      </c>
      <c r="AU215">
        <f t="shared" si="112"/>
        <v>0</v>
      </c>
      <c r="AV215" s="15">
        <f t="shared" si="103"/>
        <v>0</v>
      </c>
      <c r="AW215">
        <f t="shared" si="86"/>
        <v>0</v>
      </c>
    </row>
    <row r="216" spans="1:49" ht="15" customHeight="1">
      <c r="A216" s="95" t="s">
        <v>24</v>
      </c>
      <c r="B216" s="96">
        <v>5</v>
      </c>
      <c r="C216" s="97">
        <v>2011</v>
      </c>
      <c r="D216" s="95" t="s">
        <v>19</v>
      </c>
      <c r="E216" s="98">
        <v>1</v>
      </c>
      <c r="F216" s="98">
        <v>11</v>
      </c>
      <c r="G216" s="98">
        <v>16</v>
      </c>
      <c r="H216" s="98">
        <v>16</v>
      </c>
      <c r="I216" s="98">
        <v>0</v>
      </c>
      <c r="J216" s="99">
        <v>100</v>
      </c>
      <c r="K216" s="99">
        <v>100</v>
      </c>
      <c r="L216" s="99">
        <v>50</v>
      </c>
      <c r="M216" s="98">
        <v>26</v>
      </c>
      <c r="N216" s="98">
        <v>26</v>
      </c>
      <c r="O216" s="100">
        <v>100</v>
      </c>
      <c r="P216" s="98">
        <v>10</v>
      </c>
      <c r="Q216" s="99">
        <v>10.0108695652174</v>
      </c>
      <c r="R216" s="100">
        <v>16</v>
      </c>
      <c r="S216" s="101">
        <v>42277</v>
      </c>
      <c r="T216">
        <f t="shared" si="87"/>
        <v>0</v>
      </c>
      <c r="U216">
        <f t="shared" si="88"/>
        <v>0</v>
      </c>
      <c r="V216">
        <f t="shared" si="89"/>
        <v>0</v>
      </c>
      <c r="W216">
        <f t="shared" si="104"/>
        <v>0</v>
      </c>
      <c r="Y216" s="19">
        <f t="shared" si="90"/>
        <v>0</v>
      </c>
      <c r="Z216" s="19">
        <f t="shared" si="91"/>
        <v>0</v>
      </c>
      <c r="AA216" s="19">
        <f t="shared" si="92"/>
        <v>1</v>
      </c>
      <c r="AB216" s="19">
        <f t="shared" si="105"/>
        <v>0</v>
      </c>
      <c r="AC216">
        <f t="shared" si="93"/>
        <v>0</v>
      </c>
      <c r="AD216">
        <f t="shared" si="106"/>
        <v>0</v>
      </c>
      <c r="AE216">
        <f t="shared" si="94"/>
        <v>0</v>
      </c>
      <c r="AF216">
        <f t="shared" si="107"/>
        <v>0</v>
      </c>
      <c r="AG216">
        <f t="shared" si="95"/>
        <v>0</v>
      </c>
      <c r="AH216">
        <f t="shared" si="108"/>
        <v>0</v>
      </c>
      <c r="AI216">
        <f t="shared" si="96"/>
        <v>0</v>
      </c>
      <c r="AJ216">
        <f t="shared" si="109"/>
        <v>0</v>
      </c>
      <c r="AL216" s="19">
        <f t="shared" si="97"/>
        <v>0</v>
      </c>
      <c r="AM216" s="15">
        <f t="shared" si="98"/>
        <v>0</v>
      </c>
      <c r="AN216" s="15">
        <f t="shared" si="99"/>
        <v>1</v>
      </c>
      <c r="AO216">
        <f t="shared" si="85"/>
        <v>0</v>
      </c>
      <c r="AP216" s="15">
        <f t="shared" si="100"/>
        <v>0</v>
      </c>
      <c r="AQ216">
        <f t="shared" si="110"/>
        <v>0</v>
      </c>
      <c r="AR216" s="15">
        <f t="shared" si="101"/>
        <v>0</v>
      </c>
      <c r="AS216">
        <f t="shared" si="111"/>
        <v>0</v>
      </c>
      <c r="AT216" s="15">
        <f t="shared" si="102"/>
        <v>0</v>
      </c>
      <c r="AU216">
        <f t="shared" si="112"/>
        <v>0</v>
      </c>
      <c r="AV216" s="15">
        <f t="shared" si="103"/>
        <v>0</v>
      </c>
      <c r="AW216">
        <f t="shared" si="86"/>
        <v>0</v>
      </c>
    </row>
    <row r="217" spans="1:49" ht="15" customHeight="1">
      <c r="A217" s="95" t="s">
        <v>24</v>
      </c>
      <c r="B217" s="96">
        <v>5</v>
      </c>
      <c r="C217" s="97">
        <v>2010</v>
      </c>
      <c r="D217" s="95" t="s">
        <v>21</v>
      </c>
      <c r="E217" s="98">
        <v>4</v>
      </c>
      <c r="F217" s="98">
        <v>16</v>
      </c>
      <c r="G217" s="98">
        <v>8</v>
      </c>
      <c r="H217" s="98">
        <v>8</v>
      </c>
      <c r="I217" s="98">
        <v>0</v>
      </c>
      <c r="J217" s="99">
        <v>100</v>
      </c>
      <c r="K217" s="99">
        <v>100</v>
      </c>
      <c r="L217" s="99">
        <v>50</v>
      </c>
      <c r="M217" s="98">
        <v>23</v>
      </c>
      <c r="N217" s="98">
        <v>55</v>
      </c>
      <c r="O217" s="100">
        <v>100</v>
      </c>
      <c r="P217" s="98">
        <v>15</v>
      </c>
      <c r="Q217" s="99">
        <v>12.673913043478301</v>
      </c>
      <c r="R217" s="100">
        <v>16</v>
      </c>
      <c r="S217" s="101">
        <v>42277</v>
      </c>
      <c r="T217">
        <f t="shared" si="87"/>
        <v>0</v>
      </c>
      <c r="U217">
        <f t="shared" si="88"/>
        <v>0</v>
      </c>
      <c r="V217">
        <f t="shared" si="89"/>
        <v>0</v>
      </c>
      <c r="W217">
        <f t="shared" si="104"/>
        <v>0</v>
      </c>
      <c r="Y217" s="19">
        <f t="shared" si="90"/>
        <v>0</v>
      </c>
      <c r="Z217" s="19">
        <f t="shared" si="91"/>
        <v>0</v>
      </c>
      <c r="AA217" s="19">
        <f t="shared" si="92"/>
        <v>0</v>
      </c>
      <c r="AB217" s="19">
        <f t="shared" si="105"/>
        <v>0</v>
      </c>
      <c r="AC217">
        <f t="shared" si="93"/>
        <v>0</v>
      </c>
      <c r="AD217">
        <f t="shared" si="106"/>
        <v>0</v>
      </c>
      <c r="AE217">
        <f t="shared" si="94"/>
        <v>0</v>
      </c>
      <c r="AF217">
        <f t="shared" si="107"/>
        <v>0</v>
      </c>
      <c r="AG217">
        <f t="shared" si="95"/>
        <v>1</v>
      </c>
      <c r="AH217">
        <f t="shared" si="108"/>
        <v>0</v>
      </c>
      <c r="AI217">
        <f t="shared" si="96"/>
        <v>0</v>
      </c>
      <c r="AJ217">
        <f t="shared" si="109"/>
        <v>0</v>
      </c>
      <c r="AL217" s="19">
        <f t="shared" si="97"/>
        <v>0</v>
      </c>
      <c r="AM217" s="15">
        <f t="shared" si="98"/>
        <v>0</v>
      </c>
      <c r="AN217" s="15">
        <f t="shared" si="99"/>
        <v>0</v>
      </c>
      <c r="AO217">
        <f t="shared" si="85"/>
        <v>0</v>
      </c>
      <c r="AP217" s="15">
        <f t="shared" si="100"/>
        <v>0</v>
      </c>
      <c r="AQ217">
        <f t="shared" si="110"/>
        <v>0</v>
      </c>
      <c r="AR217" s="15">
        <f t="shared" si="101"/>
        <v>0</v>
      </c>
      <c r="AS217">
        <f t="shared" si="111"/>
        <v>0</v>
      </c>
      <c r="AT217" s="15">
        <f t="shared" si="102"/>
        <v>1</v>
      </c>
      <c r="AU217">
        <f t="shared" si="112"/>
        <v>0</v>
      </c>
      <c r="AV217" s="15">
        <f t="shared" si="103"/>
        <v>0</v>
      </c>
      <c r="AW217">
        <f t="shared" si="86"/>
        <v>0</v>
      </c>
    </row>
    <row r="218" spans="1:49" ht="15" customHeight="1">
      <c r="A218" s="95" t="s">
        <v>24</v>
      </c>
      <c r="B218" s="96">
        <v>5</v>
      </c>
      <c r="C218" s="97">
        <v>2010</v>
      </c>
      <c r="D218" s="95" t="s">
        <v>20</v>
      </c>
      <c r="E218" s="98">
        <v>3</v>
      </c>
      <c r="F218" s="98">
        <v>13</v>
      </c>
      <c r="G218" s="98">
        <v>15</v>
      </c>
      <c r="H218" s="98">
        <v>15</v>
      </c>
      <c r="I218" s="98">
        <v>0</v>
      </c>
      <c r="J218" s="99">
        <v>100</v>
      </c>
      <c r="K218" s="99">
        <v>100</v>
      </c>
      <c r="L218" s="99">
        <v>50</v>
      </c>
      <c r="M218" s="98">
        <v>22</v>
      </c>
      <c r="N218" s="98">
        <v>39</v>
      </c>
      <c r="O218" s="100">
        <v>100</v>
      </c>
      <c r="P218" s="98">
        <v>7</v>
      </c>
      <c r="Q218" s="99">
        <v>9.7582417582417609</v>
      </c>
      <c r="R218" s="100">
        <v>16</v>
      </c>
      <c r="S218" s="101">
        <v>42277</v>
      </c>
      <c r="T218">
        <f t="shared" si="87"/>
        <v>0</v>
      </c>
      <c r="U218">
        <f t="shared" si="88"/>
        <v>0</v>
      </c>
      <c r="V218">
        <f t="shared" si="89"/>
        <v>0</v>
      </c>
      <c r="W218">
        <f t="shared" si="104"/>
        <v>0</v>
      </c>
      <c r="Y218" s="19">
        <f t="shared" si="90"/>
        <v>0</v>
      </c>
      <c r="Z218" s="19">
        <f t="shared" si="91"/>
        <v>0</v>
      </c>
      <c r="AA218" s="19">
        <f t="shared" si="92"/>
        <v>0</v>
      </c>
      <c r="AB218" s="19">
        <f t="shared" si="105"/>
        <v>0</v>
      </c>
      <c r="AC218">
        <f t="shared" si="93"/>
        <v>0</v>
      </c>
      <c r="AD218">
        <f t="shared" si="106"/>
        <v>0</v>
      </c>
      <c r="AE218">
        <f t="shared" si="94"/>
        <v>1</v>
      </c>
      <c r="AF218">
        <f t="shared" si="107"/>
        <v>0</v>
      </c>
      <c r="AG218">
        <f t="shared" si="95"/>
        <v>0</v>
      </c>
      <c r="AH218">
        <f t="shared" si="108"/>
        <v>0</v>
      </c>
      <c r="AI218">
        <f t="shared" si="96"/>
        <v>0</v>
      </c>
      <c r="AJ218">
        <f t="shared" si="109"/>
        <v>0</v>
      </c>
      <c r="AL218" s="19">
        <f t="shared" si="97"/>
        <v>0</v>
      </c>
      <c r="AM218" s="15">
        <f t="shared" si="98"/>
        <v>0</v>
      </c>
      <c r="AN218" s="15">
        <f t="shared" si="99"/>
        <v>0</v>
      </c>
      <c r="AO218">
        <f t="shared" si="85"/>
        <v>0</v>
      </c>
      <c r="AP218" s="15">
        <f t="shared" si="100"/>
        <v>0</v>
      </c>
      <c r="AQ218">
        <f t="shared" si="110"/>
        <v>0</v>
      </c>
      <c r="AR218" s="15">
        <f t="shared" si="101"/>
        <v>1</v>
      </c>
      <c r="AS218">
        <f t="shared" si="111"/>
        <v>0</v>
      </c>
      <c r="AT218" s="15">
        <f t="shared" si="102"/>
        <v>0</v>
      </c>
      <c r="AU218">
        <f t="shared" si="112"/>
        <v>0</v>
      </c>
      <c r="AV218" s="15">
        <f t="shared" si="103"/>
        <v>0</v>
      </c>
      <c r="AW218">
        <f t="shared" si="86"/>
        <v>0</v>
      </c>
    </row>
    <row r="219" spans="1:49" ht="15" customHeight="1">
      <c r="A219" s="95" t="s">
        <v>24</v>
      </c>
      <c r="B219" s="96">
        <v>5</v>
      </c>
      <c r="C219" s="97">
        <v>2010</v>
      </c>
      <c r="D219" s="95" t="s">
        <v>17</v>
      </c>
      <c r="E219" s="98">
        <v>2</v>
      </c>
      <c r="F219" s="98">
        <v>11</v>
      </c>
      <c r="G219" s="98">
        <v>9</v>
      </c>
      <c r="H219" s="98">
        <v>9</v>
      </c>
      <c r="I219" s="98">
        <v>0</v>
      </c>
      <c r="J219" s="99">
        <v>100</v>
      </c>
      <c r="K219" s="99">
        <v>100</v>
      </c>
      <c r="L219" s="99">
        <v>50</v>
      </c>
      <c r="M219" s="98">
        <v>18</v>
      </c>
      <c r="N219" s="98">
        <v>26</v>
      </c>
      <c r="O219" s="100">
        <v>100</v>
      </c>
      <c r="P219" s="98">
        <v>9</v>
      </c>
      <c r="Q219" s="99">
        <v>9</v>
      </c>
      <c r="R219" s="100">
        <v>16</v>
      </c>
      <c r="S219" s="101">
        <v>42277</v>
      </c>
      <c r="T219">
        <f t="shared" si="87"/>
        <v>0</v>
      </c>
      <c r="U219">
        <f t="shared" si="88"/>
        <v>0</v>
      </c>
      <c r="V219">
        <f t="shared" si="89"/>
        <v>0</v>
      </c>
      <c r="W219">
        <f t="shared" si="104"/>
        <v>0</v>
      </c>
      <c r="Y219" s="19">
        <f t="shared" si="90"/>
        <v>0</v>
      </c>
      <c r="Z219" s="19">
        <f t="shared" si="91"/>
        <v>0</v>
      </c>
      <c r="AA219" s="19">
        <f t="shared" si="92"/>
        <v>0</v>
      </c>
      <c r="AB219" s="19">
        <f t="shared" si="105"/>
        <v>0</v>
      </c>
      <c r="AC219">
        <f t="shared" si="93"/>
        <v>1</v>
      </c>
      <c r="AD219">
        <f t="shared" si="106"/>
        <v>0</v>
      </c>
      <c r="AE219">
        <f t="shared" si="94"/>
        <v>0</v>
      </c>
      <c r="AF219">
        <f t="shared" si="107"/>
        <v>0</v>
      </c>
      <c r="AG219">
        <f t="shared" si="95"/>
        <v>0</v>
      </c>
      <c r="AH219">
        <f t="shared" si="108"/>
        <v>0</v>
      </c>
      <c r="AI219">
        <f t="shared" si="96"/>
        <v>0</v>
      </c>
      <c r="AJ219">
        <f t="shared" si="109"/>
        <v>0</v>
      </c>
      <c r="AL219" s="19">
        <f t="shared" si="97"/>
        <v>0</v>
      </c>
      <c r="AM219" s="15">
        <f t="shared" si="98"/>
        <v>0</v>
      </c>
      <c r="AN219" s="15">
        <f t="shared" si="99"/>
        <v>0</v>
      </c>
      <c r="AO219">
        <f t="shared" ref="AO219:AO282" si="113">SUM(AL219*AM219*AN219)</f>
        <v>0</v>
      </c>
      <c r="AP219" s="15">
        <f t="shared" si="100"/>
        <v>1</v>
      </c>
      <c r="AQ219">
        <f t="shared" si="110"/>
        <v>0</v>
      </c>
      <c r="AR219" s="15">
        <f t="shared" si="101"/>
        <v>0</v>
      </c>
      <c r="AS219">
        <f t="shared" si="111"/>
        <v>0</v>
      </c>
      <c r="AT219" s="15">
        <f t="shared" si="102"/>
        <v>0</v>
      </c>
      <c r="AU219">
        <f t="shared" si="112"/>
        <v>0</v>
      </c>
      <c r="AV219" s="15">
        <f t="shared" si="103"/>
        <v>0</v>
      </c>
      <c r="AW219">
        <f t="shared" si="86"/>
        <v>0</v>
      </c>
    </row>
    <row r="220" spans="1:49" ht="15" customHeight="1">
      <c r="A220" s="95" t="s">
        <v>24</v>
      </c>
      <c r="B220" s="96">
        <v>5</v>
      </c>
      <c r="C220" s="97">
        <v>2010</v>
      </c>
      <c r="D220" s="95" t="s">
        <v>19</v>
      </c>
      <c r="E220" s="98">
        <v>1</v>
      </c>
      <c r="F220" s="98">
        <v>9</v>
      </c>
      <c r="G220" s="98">
        <v>8</v>
      </c>
      <c r="H220" s="98">
        <v>8</v>
      </c>
      <c r="I220" s="98">
        <v>0</v>
      </c>
      <c r="J220" s="99">
        <v>100</v>
      </c>
      <c r="K220" s="99">
        <v>100</v>
      </c>
      <c r="L220" s="99">
        <v>50</v>
      </c>
      <c r="M220" s="98">
        <v>15</v>
      </c>
      <c r="N220" s="98">
        <v>15</v>
      </c>
      <c r="O220" s="100">
        <v>100</v>
      </c>
      <c r="P220" s="98">
        <v>7</v>
      </c>
      <c r="Q220" s="99">
        <v>8.5326086956521703</v>
      </c>
      <c r="R220" s="100">
        <v>16</v>
      </c>
      <c r="S220" s="101">
        <v>42277</v>
      </c>
      <c r="T220">
        <f t="shared" si="87"/>
        <v>0</v>
      </c>
      <c r="U220">
        <f t="shared" si="88"/>
        <v>0</v>
      </c>
      <c r="V220">
        <f t="shared" si="89"/>
        <v>0</v>
      </c>
      <c r="W220">
        <f t="shared" si="104"/>
        <v>0</v>
      </c>
      <c r="Y220" s="19">
        <f t="shared" si="90"/>
        <v>0</v>
      </c>
      <c r="Z220" s="19">
        <f t="shared" si="91"/>
        <v>0</v>
      </c>
      <c r="AA220" s="19">
        <f t="shared" si="92"/>
        <v>1</v>
      </c>
      <c r="AB220" s="19">
        <f t="shared" si="105"/>
        <v>0</v>
      </c>
      <c r="AC220">
        <f t="shared" si="93"/>
        <v>0</v>
      </c>
      <c r="AD220">
        <f t="shared" si="106"/>
        <v>0</v>
      </c>
      <c r="AE220">
        <f t="shared" si="94"/>
        <v>0</v>
      </c>
      <c r="AF220">
        <f t="shared" si="107"/>
        <v>0</v>
      </c>
      <c r="AG220">
        <f t="shared" si="95"/>
        <v>0</v>
      </c>
      <c r="AH220">
        <f t="shared" si="108"/>
        <v>0</v>
      </c>
      <c r="AI220">
        <f t="shared" si="96"/>
        <v>0</v>
      </c>
      <c r="AJ220">
        <f t="shared" si="109"/>
        <v>0</v>
      </c>
      <c r="AL220" s="19">
        <f t="shared" si="97"/>
        <v>0</v>
      </c>
      <c r="AM220" s="15">
        <f t="shared" si="98"/>
        <v>0</v>
      </c>
      <c r="AN220" s="15">
        <f t="shared" si="99"/>
        <v>1</v>
      </c>
      <c r="AO220">
        <f t="shared" si="113"/>
        <v>0</v>
      </c>
      <c r="AP220" s="15">
        <f t="shared" si="100"/>
        <v>0</v>
      </c>
      <c r="AQ220">
        <f t="shared" si="110"/>
        <v>0</v>
      </c>
      <c r="AR220" s="15">
        <f t="shared" si="101"/>
        <v>0</v>
      </c>
      <c r="AS220">
        <f t="shared" si="111"/>
        <v>0</v>
      </c>
      <c r="AT220" s="15">
        <f t="shared" si="102"/>
        <v>0</v>
      </c>
      <c r="AU220">
        <f t="shared" si="112"/>
        <v>0</v>
      </c>
      <c r="AV220" s="15">
        <f t="shared" si="103"/>
        <v>0</v>
      </c>
      <c r="AW220">
        <f t="shared" si="86"/>
        <v>0</v>
      </c>
    </row>
    <row r="221" spans="1:49" ht="15" customHeight="1">
      <c r="A221" s="95" t="s">
        <v>24</v>
      </c>
      <c r="B221" s="96">
        <v>5</v>
      </c>
      <c r="C221" s="97">
        <v>2009</v>
      </c>
      <c r="D221" s="95" t="s">
        <v>18</v>
      </c>
      <c r="E221" s="98">
        <v>5</v>
      </c>
      <c r="F221" s="98">
        <v>27</v>
      </c>
      <c r="G221" s="98">
        <v>24</v>
      </c>
      <c r="H221" s="98">
        <v>24</v>
      </c>
      <c r="I221" s="98">
        <v>0</v>
      </c>
      <c r="J221" s="94"/>
      <c r="K221" s="99">
        <v>100</v>
      </c>
      <c r="L221" s="99">
        <v>50</v>
      </c>
      <c r="M221" s="94"/>
      <c r="N221" s="98">
        <v>30</v>
      </c>
      <c r="O221" s="100">
        <v>100</v>
      </c>
      <c r="P221" s="94"/>
      <c r="Q221" s="99">
        <v>4.7159055316664</v>
      </c>
      <c r="R221" s="100">
        <v>16</v>
      </c>
      <c r="S221" s="101">
        <v>42277</v>
      </c>
      <c r="T221">
        <f t="shared" si="87"/>
        <v>0</v>
      </c>
      <c r="U221">
        <f t="shared" si="88"/>
        <v>0</v>
      </c>
      <c r="V221">
        <f t="shared" si="89"/>
        <v>1</v>
      </c>
      <c r="W221">
        <f t="shared" si="104"/>
        <v>0</v>
      </c>
      <c r="Y221" s="19">
        <f t="shared" si="90"/>
        <v>0</v>
      </c>
      <c r="Z221" s="19">
        <f t="shared" si="91"/>
        <v>0</v>
      </c>
      <c r="AA221" s="19">
        <f t="shared" si="92"/>
        <v>0</v>
      </c>
      <c r="AB221" s="19">
        <f t="shared" si="105"/>
        <v>0</v>
      </c>
      <c r="AC221">
        <f t="shared" si="93"/>
        <v>0</v>
      </c>
      <c r="AD221">
        <f t="shared" si="106"/>
        <v>0</v>
      </c>
      <c r="AE221">
        <f t="shared" si="94"/>
        <v>0</v>
      </c>
      <c r="AF221">
        <f t="shared" si="107"/>
        <v>0</v>
      </c>
      <c r="AG221">
        <f t="shared" si="95"/>
        <v>0</v>
      </c>
      <c r="AH221">
        <f t="shared" si="108"/>
        <v>0</v>
      </c>
      <c r="AI221">
        <f t="shared" si="96"/>
        <v>1</v>
      </c>
      <c r="AJ221">
        <f t="shared" si="109"/>
        <v>0</v>
      </c>
      <c r="AL221" s="19">
        <f t="shared" si="97"/>
        <v>0</v>
      </c>
      <c r="AM221" s="15">
        <f t="shared" si="98"/>
        <v>0</v>
      </c>
      <c r="AN221" s="15">
        <f t="shared" si="99"/>
        <v>0</v>
      </c>
      <c r="AO221">
        <f t="shared" si="113"/>
        <v>0</v>
      </c>
      <c r="AP221" s="15">
        <f t="shared" si="100"/>
        <v>0</v>
      </c>
      <c r="AQ221">
        <f t="shared" si="110"/>
        <v>0</v>
      </c>
      <c r="AR221" s="15">
        <f t="shared" si="101"/>
        <v>0</v>
      </c>
      <c r="AS221">
        <f t="shared" si="111"/>
        <v>0</v>
      </c>
      <c r="AT221" s="15">
        <f t="shared" si="102"/>
        <v>0</v>
      </c>
      <c r="AU221">
        <f t="shared" si="112"/>
        <v>0</v>
      </c>
      <c r="AV221" s="15">
        <f t="shared" si="103"/>
        <v>1</v>
      </c>
      <c r="AW221">
        <f t="shared" si="86"/>
        <v>0</v>
      </c>
    </row>
    <row r="222" spans="1:49" ht="15" customHeight="1">
      <c r="A222" s="95" t="s">
        <v>24</v>
      </c>
      <c r="B222" s="96">
        <v>5</v>
      </c>
      <c r="C222" s="97">
        <v>2009</v>
      </c>
      <c r="D222" s="95" t="s">
        <v>21</v>
      </c>
      <c r="E222" s="98">
        <v>4</v>
      </c>
      <c r="F222" s="98">
        <v>3</v>
      </c>
      <c r="G222" s="98">
        <v>7</v>
      </c>
      <c r="H222" s="98">
        <v>7</v>
      </c>
      <c r="I222" s="98">
        <v>0</v>
      </c>
      <c r="J222" s="99">
        <v>100</v>
      </c>
      <c r="K222" s="99">
        <v>100</v>
      </c>
      <c r="L222" s="99">
        <v>50</v>
      </c>
      <c r="M222" s="98">
        <v>13</v>
      </c>
      <c r="N222" s="98">
        <v>30</v>
      </c>
      <c r="O222" s="100">
        <v>100</v>
      </c>
      <c r="P222" s="98">
        <v>6</v>
      </c>
      <c r="Q222" s="99">
        <v>5.3804347826086998</v>
      </c>
      <c r="R222" s="100">
        <v>16</v>
      </c>
      <c r="S222" s="101">
        <v>42277</v>
      </c>
      <c r="T222">
        <f t="shared" si="87"/>
        <v>0</v>
      </c>
      <c r="U222">
        <f t="shared" si="88"/>
        <v>0</v>
      </c>
      <c r="V222">
        <f t="shared" si="89"/>
        <v>0</v>
      </c>
      <c r="W222">
        <f t="shared" si="104"/>
        <v>0</v>
      </c>
      <c r="Y222" s="19">
        <f t="shared" si="90"/>
        <v>0</v>
      </c>
      <c r="Z222" s="19">
        <f t="shared" si="91"/>
        <v>0</v>
      </c>
      <c r="AA222" s="19">
        <f t="shared" si="92"/>
        <v>0</v>
      </c>
      <c r="AB222" s="19">
        <f t="shared" si="105"/>
        <v>0</v>
      </c>
      <c r="AC222">
        <f t="shared" si="93"/>
        <v>0</v>
      </c>
      <c r="AD222">
        <f t="shared" si="106"/>
        <v>0</v>
      </c>
      <c r="AE222">
        <f t="shared" si="94"/>
        <v>0</v>
      </c>
      <c r="AF222">
        <f t="shared" si="107"/>
        <v>0</v>
      </c>
      <c r="AG222">
        <f t="shared" si="95"/>
        <v>1</v>
      </c>
      <c r="AH222">
        <f t="shared" si="108"/>
        <v>0</v>
      </c>
      <c r="AI222">
        <f t="shared" si="96"/>
        <v>0</v>
      </c>
      <c r="AJ222">
        <f t="shared" si="109"/>
        <v>0</v>
      </c>
      <c r="AL222" s="19">
        <f t="shared" si="97"/>
        <v>0</v>
      </c>
      <c r="AM222" s="15">
        <f t="shared" si="98"/>
        <v>0</v>
      </c>
      <c r="AN222" s="15">
        <f t="shared" si="99"/>
        <v>0</v>
      </c>
      <c r="AO222">
        <f t="shared" si="113"/>
        <v>0</v>
      </c>
      <c r="AP222" s="15">
        <f t="shared" si="100"/>
        <v>0</v>
      </c>
      <c r="AQ222">
        <f t="shared" si="110"/>
        <v>0</v>
      </c>
      <c r="AR222" s="15">
        <f t="shared" si="101"/>
        <v>0</v>
      </c>
      <c r="AS222">
        <f t="shared" si="111"/>
        <v>0</v>
      </c>
      <c r="AT222" s="15">
        <f t="shared" si="102"/>
        <v>1</v>
      </c>
      <c r="AU222">
        <f t="shared" si="112"/>
        <v>0</v>
      </c>
      <c r="AV222" s="15">
        <f t="shared" si="103"/>
        <v>0</v>
      </c>
      <c r="AW222">
        <f t="shared" si="86"/>
        <v>0</v>
      </c>
    </row>
    <row r="223" spans="1:49" ht="15" customHeight="1">
      <c r="A223" s="95" t="s">
        <v>24</v>
      </c>
      <c r="B223" s="96">
        <v>5</v>
      </c>
      <c r="C223" s="97">
        <v>2009</v>
      </c>
      <c r="D223" s="95" t="s">
        <v>20</v>
      </c>
      <c r="E223" s="98">
        <v>3</v>
      </c>
      <c r="F223" s="98">
        <v>10</v>
      </c>
      <c r="G223" s="98">
        <v>4</v>
      </c>
      <c r="H223" s="98">
        <v>4</v>
      </c>
      <c r="I223" s="98">
        <v>0</v>
      </c>
      <c r="J223" s="99">
        <v>100</v>
      </c>
      <c r="K223" s="99">
        <v>100</v>
      </c>
      <c r="L223" s="99">
        <v>50</v>
      </c>
      <c r="M223" s="98">
        <v>14</v>
      </c>
      <c r="N223" s="98">
        <v>27</v>
      </c>
      <c r="O223" s="100">
        <v>100</v>
      </c>
      <c r="P223" s="98">
        <v>10</v>
      </c>
      <c r="Q223" s="99">
        <v>5.2087912087912098</v>
      </c>
      <c r="R223" s="100">
        <v>16</v>
      </c>
      <c r="S223" s="101">
        <v>42277</v>
      </c>
      <c r="T223">
        <f t="shared" si="87"/>
        <v>0</v>
      </c>
      <c r="U223">
        <f t="shared" si="88"/>
        <v>0</v>
      </c>
      <c r="V223">
        <f t="shared" si="89"/>
        <v>0</v>
      </c>
      <c r="W223">
        <f t="shared" si="104"/>
        <v>0</v>
      </c>
      <c r="Y223" s="19">
        <f t="shared" si="90"/>
        <v>0</v>
      </c>
      <c r="Z223" s="19">
        <f t="shared" si="91"/>
        <v>0</v>
      </c>
      <c r="AA223" s="19">
        <f t="shared" si="92"/>
        <v>0</v>
      </c>
      <c r="AB223" s="19">
        <f t="shared" si="105"/>
        <v>0</v>
      </c>
      <c r="AC223">
        <f t="shared" si="93"/>
        <v>0</v>
      </c>
      <c r="AD223">
        <f t="shared" si="106"/>
        <v>0</v>
      </c>
      <c r="AE223">
        <f t="shared" si="94"/>
        <v>1</v>
      </c>
      <c r="AF223">
        <f t="shared" si="107"/>
        <v>0</v>
      </c>
      <c r="AG223">
        <f t="shared" si="95"/>
        <v>0</v>
      </c>
      <c r="AH223">
        <f t="shared" si="108"/>
        <v>0</v>
      </c>
      <c r="AI223">
        <f t="shared" si="96"/>
        <v>0</v>
      </c>
      <c r="AJ223">
        <f t="shared" si="109"/>
        <v>0</v>
      </c>
      <c r="AL223" s="19">
        <f t="shared" si="97"/>
        <v>0</v>
      </c>
      <c r="AM223" s="15">
        <f t="shared" si="98"/>
        <v>0</v>
      </c>
      <c r="AN223" s="15">
        <f t="shared" si="99"/>
        <v>0</v>
      </c>
      <c r="AO223">
        <f t="shared" si="113"/>
        <v>0</v>
      </c>
      <c r="AP223" s="15">
        <f t="shared" si="100"/>
        <v>0</v>
      </c>
      <c r="AQ223">
        <f t="shared" si="110"/>
        <v>0</v>
      </c>
      <c r="AR223" s="15">
        <f t="shared" si="101"/>
        <v>1</v>
      </c>
      <c r="AS223">
        <f t="shared" si="111"/>
        <v>0</v>
      </c>
      <c r="AT223" s="15">
        <f t="shared" si="102"/>
        <v>0</v>
      </c>
      <c r="AU223">
        <f t="shared" si="112"/>
        <v>0</v>
      </c>
      <c r="AV223" s="15">
        <f t="shared" si="103"/>
        <v>0</v>
      </c>
      <c r="AW223">
        <f t="shared" si="86"/>
        <v>0</v>
      </c>
    </row>
    <row r="224" spans="1:49" ht="15" customHeight="1">
      <c r="A224" s="95" t="s">
        <v>24</v>
      </c>
      <c r="B224" s="96">
        <v>5</v>
      </c>
      <c r="C224" s="97">
        <v>2009</v>
      </c>
      <c r="D224" s="95" t="s">
        <v>17</v>
      </c>
      <c r="E224" s="98">
        <v>2</v>
      </c>
      <c r="F224" s="98">
        <v>8</v>
      </c>
      <c r="G224" s="98">
        <v>8</v>
      </c>
      <c r="H224" s="98">
        <v>8</v>
      </c>
      <c r="I224" s="98">
        <v>0</v>
      </c>
      <c r="J224" s="99">
        <v>100</v>
      </c>
      <c r="K224" s="99">
        <v>100</v>
      </c>
      <c r="L224" s="99">
        <v>50</v>
      </c>
      <c r="M224" s="98">
        <v>12</v>
      </c>
      <c r="N224" s="98">
        <v>17</v>
      </c>
      <c r="O224" s="100">
        <v>100</v>
      </c>
      <c r="P224" s="98">
        <v>4</v>
      </c>
      <c r="Q224" s="99">
        <v>4.62222222222222</v>
      </c>
      <c r="R224" s="100">
        <v>16</v>
      </c>
      <c r="S224" s="101">
        <v>42277</v>
      </c>
      <c r="T224">
        <f t="shared" si="87"/>
        <v>0</v>
      </c>
      <c r="U224">
        <f t="shared" si="88"/>
        <v>0</v>
      </c>
      <c r="V224">
        <f t="shared" si="89"/>
        <v>0</v>
      </c>
      <c r="W224">
        <f t="shared" si="104"/>
        <v>0</v>
      </c>
      <c r="Y224" s="19">
        <f t="shared" si="90"/>
        <v>0</v>
      </c>
      <c r="Z224" s="19">
        <f t="shared" si="91"/>
        <v>0</v>
      </c>
      <c r="AA224" s="19">
        <f t="shared" si="92"/>
        <v>0</v>
      </c>
      <c r="AB224" s="19">
        <f t="shared" si="105"/>
        <v>0</v>
      </c>
      <c r="AC224">
        <f t="shared" si="93"/>
        <v>1</v>
      </c>
      <c r="AD224">
        <f t="shared" si="106"/>
        <v>0</v>
      </c>
      <c r="AE224">
        <f t="shared" si="94"/>
        <v>0</v>
      </c>
      <c r="AF224">
        <f t="shared" si="107"/>
        <v>0</v>
      </c>
      <c r="AG224">
        <f t="shared" si="95"/>
        <v>0</v>
      </c>
      <c r="AH224">
        <f t="shared" si="108"/>
        <v>0</v>
      </c>
      <c r="AI224">
        <f t="shared" si="96"/>
        <v>0</v>
      </c>
      <c r="AJ224">
        <f t="shared" si="109"/>
        <v>0</v>
      </c>
      <c r="AL224" s="19">
        <f t="shared" si="97"/>
        <v>0</v>
      </c>
      <c r="AM224" s="15">
        <f t="shared" si="98"/>
        <v>0</v>
      </c>
      <c r="AN224" s="15">
        <f t="shared" si="99"/>
        <v>0</v>
      </c>
      <c r="AO224">
        <f t="shared" si="113"/>
        <v>0</v>
      </c>
      <c r="AP224" s="15">
        <f t="shared" si="100"/>
        <v>1</v>
      </c>
      <c r="AQ224">
        <f t="shared" si="110"/>
        <v>0</v>
      </c>
      <c r="AR224" s="15">
        <f t="shared" si="101"/>
        <v>0</v>
      </c>
      <c r="AS224">
        <f t="shared" si="111"/>
        <v>0</v>
      </c>
      <c r="AT224" s="15">
        <f t="shared" si="102"/>
        <v>0</v>
      </c>
      <c r="AU224">
        <f t="shared" si="112"/>
        <v>0</v>
      </c>
      <c r="AV224" s="15">
        <f t="shared" si="103"/>
        <v>0</v>
      </c>
      <c r="AW224">
        <f t="shared" si="86"/>
        <v>0</v>
      </c>
    </row>
    <row r="225" spans="1:49" ht="15" customHeight="1">
      <c r="A225" s="95" t="s">
        <v>25</v>
      </c>
      <c r="B225" s="96">
        <v>6</v>
      </c>
      <c r="C225" s="97">
        <v>2005</v>
      </c>
      <c r="D225" s="95" t="s">
        <v>21</v>
      </c>
      <c r="E225" s="98">
        <v>4</v>
      </c>
      <c r="F225" s="98">
        <v>1</v>
      </c>
      <c r="G225" s="98">
        <v>0</v>
      </c>
      <c r="H225" s="94"/>
      <c r="I225" s="94"/>
      <c r="J225" s="94"/>
      <c r="K225" s="99">
        <v>100</v>
      </c>
      <c r="L225" s="99">
        <v>50</v>
      </c>
      <c r="M225" s="98">
        <v>1</v>
      </c>
      <c r="N225" s="98">
        <v>2</v>
      </c>
      <c r="O225" s="100">
        <v>100</v>
      </c>
      <c r="P225" s="98">
        <v>1</v>
      </c>
      <c r="Q225" s="99">
        <v>1</v>
      </c>
      <c r="R225" s="100">
        <v>16</v>
      </c>
      <c r="S225" s="101">
        <v>42277</v>
      </c>
      <c r="T225">
        <f t="shared" si="87"/>
        <v>0</v>
      </c>
      <c r="U225">
        <f t="shared" si="88"/>
        <v>0</v>
      </c>
      <c r="V225">
        <f t="shared" si="89"/>
        <v>0</v>
      </c>
      <c r="W225">
        <f t="shared" si="104"/>
        <v>0</v>
      </c>
      <c r="Y225" s="19">
        <f t="shared" si="90"/>
        <v>0</v>
      </c>
      <c r="Z225" s="19">
        <f t="shared" si="91"/>
        <v>0</v>
      </c>
      <c r="AA225" s="19">
        <f t="shared" si="92"/>
        <v>0</v>
      </c>
      <c r="AB225" s="19">
        <f t="shared" si="105"/>
        <v>0</v>
      </c>
      <c r="AC225">
        <f t="shared" si="93"/>
        <v>0</v>
      </c>
      <c r="AD225">
        <f t="shared" si="106"/>
        <v>0</v>
      </c>
      <c r="AE225">
        <f t="shared" si="94"/>
        <v>0</v>
      </c>
      <c r="AF225">
        <f t="shared" si="107"/>
        <v>0</v>
      </c>
      <c r="AG225">
        <f t="shared" si="95"/>
        <v>1</v>
      </c>
      <c r="AH225">
        <f t="shared" si="108"/>
        <v>0</v>
      </c>
      <c r="AI225">
        <f t="shared" si="96"/>
        <v>0</v>
      </c>
      <c r="AJ225">
        <f t="shared" si="109"/>
        <v>0</v>
      </c>
      <c r="AL225" s="19">
        <f t="shared" si="97"/>
        <v>0</v>
      </c>
      <c r="AM225" s="15">
        <f t="shared" si="98"/>
        <v>0</v>
      </c>
      <c r="AN225" s="15">
        <f t="shared" si="99"/>
        <v>0</v>
      </c>
      <c r="AO225">
        <f t="shared" si="113"/>
        <v>0</v>
      </c>
      <c r="AP225" s="15">
        <f t="shared" si="100"/>
        <v>0</v>
      </c>
      <c r="AQ225">
        <f t="shared" si="110"/>
        <v>0</v>
      </c>
      <c r="AR225" s="15">
        <f t="shared" si="101"/>
        <v>0</v>
      </c>
      <c r="AS225">
        <f t="shared" si="111"/>
        <v>0</v>
      </c>
      <c r="AT225" s="15">
        <f t="shared" si="102"/>
        <v>1</v>
      </c>
      <c r="AU225">
        <f t="shared" si="112"/>
        <v>0</v>
      </c>
      <c r="AV225" s="15">
        <f t="shared" si="103"/>
        <v>0</v>
      </c>
      <c r="AW225">
        <f t="shared" si="86"/>
        <v>0</v>
      </c>
    </row>
    <row r="226" spans="1:49" ht="15" customHeight="1">
      <c r="A226" s="95" t="s">
        <v>25</v>
      </c>
      <c r="B226" s="96">
        <v>6</v>
      </c>
      <c r="C226" s="97">
        <v>2007</v>
      </c>
      <c r="D226" s="95" t="s">
        <v>17</v>
      </c>
      <c r="E226" s="98">
        <v>2</v>
      </c>
      <c r="F226" s="98">
        <v>6</v>
      </c>
      <c r="G226" s="98">
        <v>3</v>
      </c>
      <c r="H226" s="98">
        <v>2</v>
      </c>
      <c r="I226" s="98">
        <v>1</v>
      </c>
      <c r="J226" s="99">
        <v>66.6666666666667</v>
      </c>
      <c r="K226" s="99">
        <v>66.6666666666667</v>
      </c>
      <c r="L226" s="99">
        <v>50</v>
      </c>
      <c r="M226" s="98">
        <v>8</v>
      </c>
      <c r="N226" s="98">
        <v>11</v>
      </c>
      <c r="O226" s="100">
        <v>100</v>
      </c>
      <c r="P226" s="98">
        <v>5</v>
      </c>
      <c r="Q226" s="99">
        <v>3.37777777777778</v>
      </c>
      <c r="R226" s="100">
        <v>16</v>
      </c>
      <c r="S226" s="101">
        <v>42277</v>
      </c>
      <c r="T226">
        <f t="shared" si="87"/>
        <v>0</v>
      </c>
      <c r="U226">
        <f t="shared" si="88"/>
        <v>0</v>
      </c>
      <c r="V226">
        <f t="shared" si="89"/>
        <v>0</v>
      </c>
      <c r="W226">
        <f t="shared" si="104"/>
        <v>0</v>
      </c>
      <c r="Y226" s="19">
        <f t="shared" si="90"/>
        <v>0</v>
      </c>
      <c r="Z226" s="19">
        <f t="shared" si="91"/>
        <v>0</v>
      </c>
      <c r="AA226" s="19">
        <f t="shared" si="92"/>
        <v>0</v>
      </c>
      <c r="AB226" s="19">
        <f t="shared" si="105"/>
        <v>0</v>
      </c>
      <c r="AC226">
        <f t="shared" si="93"/>
        <v>1</v>
      </c>
      <c r="AD226">
        <f t="shared" si="106"/>
        <v>0</v>
      </c>
      <c r="AE226">
        <f t="shared" si="94"/>
        <v>0</v>
      </c>
      <c r="AF226">
        <f t="shared" si="107"/>
        <v>0</v>
      </c>
      <c r="AG226">
        <f t="shared" si="95"/>
        <v>0</v>
      </c>
      <c r="AH226">
        <f t="shared" si="108"/>
        <v>0</v>
      </c>
      <c r="AI226">
        <f t="shared" si="96"/>
        <v>0</v>
      </c>
      <c r="AJ226">
        <f t="shared" si="109"/>
        <v>0</v>
      </c>
      <c r="AL226" s="19">
        <f t="shared" si="97"/>
        <v>0</v>
      </c>
      <c r="AM226" s="15">
        <f t="shared" si="98"/>
        <v>0</v>
      </c>
      <c r="AN226" s="15">
        <f t="shared" si="99"/>
        <v>0</v>
      </c>
      <c r="AO226">
        <f t="shared" si="113"/>
        <v>0</v>
      </c>
      <c r="AP226" s="15">
        <f t="shared" si="100"/>
        <v>1</v>
      </c>
      <c r="AQ226">
        <f t="shared" si="110"/>
        <v>0</v>
      </c>
      <c r="AR226" s="15">
        <f t="shared" si="101"/>
        <v>0</v>
      </c>
      <c r="AS226">
        <f t="shared" si="111"/>
        <v>0</v>
      </c>
      <c r="AT226" s="15">
        <f t="shared" si="102"/>
        <v>0</v>
      </c>
      <c r="AU226">
        <f t="shared" si="112"/>
        <v>0</v>
      </c>
      <c r="AV226" s="15">
        <f t="shared" si="103"/>
        <v>0</v>
      </c>
      <c r="AW226">
        <f t="shared" si="86"/>
        <v>0</v>
      </c>
    </row>
    <row r="227" spans="1:49" ht="15" customHeight="1">
      <c r="A227" s="95" t="s">
        <v>25</v>
      </c>
      <c r="B227" s="96">
        <v>6</v>
      </c>
      <c r="C227" s="97">
        <v>2008</v>
      </c>
      <c r="D227" s="95" t="s">
        <v>17</v>
      </c>
      <c r="E227" s="98">
        <v>2</v>
      </c>
      <c r="F227" s="98">
        <v>7</v>
      </c>
      <c r="G227" s="98">
        <v>12</v>
      </c>
      <c r="H227" s="98">
        <v>5</v>
      </c>
      <c r="I227" s="98">
        <v>7</v>
      </c>
      <c r="J227" s="99">
        <v>41.6666666666667</v>
      </c>
      <c r="K227" s="99">
        <v>45.454545454545503</v>
      </c>
      <c r="L227" s="99">
        <v>50</v>
      </c>
      <c r="M227" s="98">
        <v>23</v>
      </c>
      <c r="N227" s="98">
        <v>33</v>
      </c>
      <c r="O227" s="100">
        <v>100</v>
      </c>
      <c r="P227" s="98">
        <v>11</v>
      </c>
      <c r="Q227" s="99">
        <v>12.2417582417582</v>
      </c>
      <c r="R227" s="100">
        <v>16</v>
      </c>
      <c r="S227" s="101">
        <v>42277</v>
      </c>
      <c r="T227">
        <f t="shared" si="87"/>
        <v>0</v>
      </c>
      <c r="U227">
        <f t="shared" si="88"/>
        <v>0</v>
      </c>
      <c r="V227">
        <f t="shared" si="89"/>
        <v>0</v>
      </c>
      <c r="W227">
        <f t="shared" si="104"/>
        <v>0</v>
      </c>
      <c r="Y227" s="19">
        <f t="shared" si="90"/>
        <v>0</v>
      </c>
      <c r="Z227" s="19">
        <f t="shared" si="91"/>
        <v>0</v>
      </c>
      <c r="AA227" s="19">
        <f t="shared" si="92"/>
        <v>0</v>
      </c>
      <c r="AB227" s="19">
        <f t="shared" si="105"/>
        <v>0</v>
      </c>
      <c r="AC227">
        <f t="shared" si="93"/>
        <v>1</v>
      </c>
      <c r="AD227">
        <f t="shared" si="106"/>
        <v>0</v>
      </c>
      <c r="AE227">
        <f t="shared" si="94"/>
        <v>0</v>
      </c>
      <c r="AF227">
        <f t="shared" si="107"/>
        <v>0</v>
      </c>
      <c r="AG227">
        <f t="shared" si="95"/>
        <v>0</v>
      </c>
      <c r="AH227">
        <f t="shared" si="108"/>
        <v>0</v>
      </c>
      <c r="AI227">
        <f t="shared" si="96"/>
        <v>0</v>
      </c>
      <c r="AJ227">
        <f t="shared" si="109"/>
        <v>0</v>
      </c>
      <c r="AL227" s="19">
        <f t="shared" si="97"/>
        <v>0</v>
      </c>
      <c r="AM227" s="15">
        <f t="shared" si="98"/>
        <v>0</v>
      </c>
      <c r="AN227" s="15">
        <f t="shared" si="99"/>
        <v>0</v>
      </c>
      <c r="AO227">
        <f t="shared" si="113"/>
        <v>0</v>
      </c>
      <c r="AP227" s="15">
        <f t="shared" si="100"/>
        <v>1</v>
      </c>
      <c r="AQ227">
        <f t="shared" si="110"/>
        <v>0</v>
      </c>
      <c r="AR227" s="15">
        <f t="shared" si="101"/>
        <v>0</v>
      </c>
      <c r="AS227">
        <f t="shared" si="111"/>
        <v>0</v>
      </c>
      <c r="AT227" s="15">
        <f t="shared" si="102"/>
        <v>0</v>
      </c>
      <c r="AU227">
        <f t="shared" si="112"/>
        <v>0</v>
      </c>
      <c r="AV227" s="15">
        <f t="shared" si="103"/>
        <v>0</v>
      </c>
      <c r="AW227">
        <f t="shared" ref="AW227:AW290" si="114">AL227*AM227*AV227</f>
        <v>0</v>
      </c>
    </row>
    <row r="228" spans="1:49" ht="15" customHeight="1">
      <c r="A228" s="95" t="s">
        <v>25</v>
      </c>
      <c r="B228" s="96">
        <v>6</v>
      </c>
      <c r="C228" s="97">
        <v>2008</v>
      </c>
      <c r="D228" s="95" t="s">
        <v>19</v>
      </c>
      <c r="E228" s="98">
        <v>1</v>
      </c>
      <c r="F228" s="98">
        <v>13</v>
      </c>
      <c r="G228" s="98">
        <v>10</v>
      </c>
      <c r="H228" s="98">
        <v>5</v>
      </c>
      <c r="I228" s="98">
        <v>5</v>
      </c>
      <c r="J228" s="99">
        <v>50</v>
      </c>
      <c r="K228" s="99">
        <v>50</v>
      </c>
      <c r="L228" s="99">
        <v>50</v>
      </c>
      <c r="M228" s="98">
        <v>26</v>
      </c>
      <c r="N228" s="98">
        <v>26</v>
      </c>
      <c r="O228" s="100">
        <v>100</v>
      </c>
      <c r="P228" s="98">
        <v>16</v>
      </c>
      <c r="Q228" s="99">
        <v>14.6521739130435</v>
      </c>
      <c r="R228" s="100">
        <v>16</v>
      </c>
      <c r="S228" s="101">
        <v>42277</v>
      </c>
      <c r="T228">
        <f t="shared" si="87"/>
        <v>0</v>
      </c>
      <c r="U228">
        <f t="shared" si="88"/>
        <v>0</v>
      </c>
      <c r="V228">
        <f t="shared" si="89"/>
        <v>0</v>
      </c>
      <c r="W228">
        <f t="shared" si="104"/>
        <v>0</v>
      </c>
      <c r="Y228" s="19">
        <f t="shared" si="90"/>
        <v>0</v>
      </c>
      <c r="Z228" s="19">
        <f t="shared" si="91"/>
        <v>0</v>
      </c>
      <c r="AA228" s="19">
        <f t="shared" si="92"/>
        <v>1</v>
      </c>
      <c r="AB228" s="19">
        <f t="shared" si="105"/>
        <v>0</v>
      </c>
      <c r="AC228">
        <f t="shared" si="93"/>
        <v>0</v>
      </c>
      <c r="AD228">
        <f t="shared" si="106"/>
        <v>0</v>
      </c>
      <c r="AE228">
        <f t="shared" si="94"/>
        <v>0</v>
      </c>
      <c r="AF228">
        <f t="shared" si="107"/>
        <v>0</v>
      </c>
      <c r="AG228">
        <f t="shared" si="95"/>
        <v>0</v>
      </c>
      <c r="AH228">
        <f t="shared" si="108"/>
        <v>0</v>
      </c>
      <c r="AI228">
        <f t="shared" si="96"/>
        <v>0</v>
      </c>
      <c r="AJ228">
        <f t="shared" si="109"/>
        <v>0</v>
      </c>
      <c r="AL228" s="19">
        <f t="shared" si="97"/>
        <v>0</v>
      </c>
      <c r="AM228" s="15">
        <f t="shared" si="98"/>
        <v>0</v>
      </c>
      <c r="AN228" s="15">
        <f t="shared" si="99"/>
        <v>1</v>
      </c>
      <c r="AO228">
        <f t="shared" si="113"/>
        <v>0</v>
      </c>
      <c r="AP228" s="15">
        <f t="shared" si="100"/>
        <v>0</v>
      </c>
      <c r="AQ228">
        <f t="shared" si="110"/>
        <v>0</v>
      </c>
      <c r="AR228" s="15">
        <f t="shared" si="101"/>
        <v>0</v>
      </c>
      <c r="AS228">
        <f t="shared" si="111"/>
        <v>0</v>
      </c>
      <c r="AT228" s="15">
        <f t="shared" si="102"/>
        <v>0</v>
      </c>
      <c r="AU228">
        <f t="shared" si="112"/>
        <v>0</v>
      </c>
      <c r="AV228" s="15">
        <f t="shared" si="103"/>
        <v>0</v>
      </c>
      <c r="AW228">
        <f t="shared" si="114"/>
        <v>0</v>
      </c>
    </row>
    <row r="229" spans="1:49" ht="15" customHeight="1">
      <c r="A229" s="95" t="s">
        <v>25</v>
      </c>
      <c r="B229" s="96">
        <v>6</v>
      </c>
      <c r="C229" s="97">
        <v>2007</v>
      </c>
      <c r="D229" s="95" t="s">
        <v>18</v>
      </c>
      <c r="E229" s="98">
        <v>5</v>
      </c>
      <c r="F229" s="98">
        <v>32</v>
      </c>
      <c r="G229" s="98">
        <v>23</v>
      </c>
      <c r="H229" s="98">
        <v>13</v>
      </c>
      <c r="I229" s="98">
        <v>10</v>
      </c>
      <c r="J229" s="94"/>
      <c r="K229" s="99">
        <v>56.521739130434803</v>
      </c>
      <c r="L229" s="99">
        <v>50</v>
      </c>
      <c r="M229" s="94"/>
      <c r="N229" s="98">
        <v>36</v>
      </c>
      <c r="O229" s="100">
        <v>100</v>
      </c>
      <c r="P229" s="94"/>
      <c r="Q229" s="99">
        <v>7.7627733980994904</v>
      </c>
      <c r="R229" s="100">
        <v>16</v>
      </c>
      <c r="S229" s="101">
        <v>42277</v>
      </c>
      <c r="T229">
        <f t="shared" si="87"/>
        <v>0</v>
      </c>
      <c r="U229">
        <f t="shared" si="88"/>
        <v>0</v>
      </c>
      <c r="V229">
        <f t="shared" si="89"/>
        <v>1</v>
      </c>
      <c r="W229">
        <f t="shared" si="104"/>
        <v>0</v>
      </c>
      <c r="Y229" s="19">
        <f t="shared" si="90"/>
        <v>0</v>
      </c>
      <c r="Z229" s="19">
        <f t="shared" si="91"/>
        <v>0</v>
      </c>
      <c r="AA229" s="19">
        <f t="shared" si="92"/>
        <v>0</v>
      </c>
      <c r="AB229" s="19">
        <f t="shared" si="105"/>
        <v>0</v>
      </c>
      <c r="AC229">
        <f t="shared" si="93"/>
        <v>0</v>
      </c>
      <c r="AD229">
        <f t="shared" si="106"/>
        <v>0</v>
      </c>
      <c r="AE229">
        <f t="shared" si="94"/>
        <v>0</v>
      </c>
      <c r="AF229">
        <f t="shared" si="107"/>
        <v>0</v>
      </c>
      <c r="AG229">
        <f t="shared" si="95"/>
        <v>0</v>
      </c>
      <c r="AH229">
        <f t="shared" si="108"/>
        <v>0</v>
      </c>
      <c r="AI229">
        <f t="shared" si="96"/>
        <v>1</v>
      </c>
      <c r="AJ229">
        <f t="shared" si="109"/>
        <v>0</v>
      </c>
      <c r="AL229" s="19">
        <f t="shared" si="97"/>
        <v>0</v>
      </c>
      <c r="AM229" s="15">
        <f t="shared" si="98"/>
        <v>0</v>
      </c>
      <c r="AN229" s="15">
        <f t="shared" si="99"/>
        <v>0</v>
      </c>
      <c r="AO229">
        <f t="shared" si="113"/>
        <v>0</v>
      </c>
      <c r="AP229" s="15">
        <f t="shared" si="100"/>
        <v>0</v>
      </c>
      <c r="AQ229">
        <f t="shared" si="110"/>
        <v>0</v>
      </c>
      <c r="AR229" s="15">
        <f t="shared" si="101"/>
        <v>0</v>
      </c>
      <c r="AS229">
        <f t="shared" si="111"/>
        <v>0</v>
      </c>
      <c r="AT229" s="15">
        <f t="shared" si="102"/>
        <v>0</v>
      </c>
      <c r="AU229">
        <f t="shared" si="112"/>
        <v>0</v>
      </c>
      <c r="AV229" s="15">
        <f t="shared" si="103"/>
        <v>1</v>
      </c>
      <c r="AW229">
        <f t="shared" si="114"/>
        <v>0</v>
      </c>
    </row>
    <row r="230" spans="1:49" ht="15" customHeight="1">
      <c r="A230" s="95" t="s">
        <v>25</v>
      </c>
      <c r="B230" s="96">
        <v>6</v>
      </c>
      <c r="C230" s="97">
        <v>2007</v>
      </c>
      <c r="D230" s="95" t="s">
        <v>21</v>
      </c>
      <c r="E230" s="98">
        <v>4</v>
      </c>
      <c r="F230" s="98">
        <v>10</v>
      </c>
      <c r="G230" s="98">
        <v>11</v>
      </c>
      <c r="H230" s="98">
        <v>6</v>
      </c>
      <c r="I230" s="98">
        <v>5</v>
      </c>
      <c r="J230" s="99">
        <v>54.545454545454497</v>
      </c>
      <c r="K230" s="99">
        <v>56.521739130434803</v>
      </c>
      <c r="L230" s="99">
        <v>50</v>
      </c>
      <c r="M230" s="98">
        <v>24</v>
      </c>
      <c r="N230" s="98">
        <v>36</v>
      </c>
      <c r="O230" s="100">
        <v>100</v>
      </c>
      <c r="P230" s="98">
        <v>13</v>
      </c>
      <c r="Q230" s="99">
        <v>13.7934782608696</v>
      </c>
      <c r="R230" s="100">
        <v>16</v>
      </c>
      <c r="S230" s="101">
        <v>42277</v>
      </c>
      <c r="T230">
        <f t="shared" si="87"/>
        <v>0</v>
      </c>
      <c r="U230">
        <f t="shared" si="88"/>
        <v>0</v>
      </c>
      <c r="V230">
        <f t="shared" si="89"/>
        <v>0</v>
      </c>
      <c r="W230">
        <f t="shared" si="104"/>
        <v>0</v>
      </c>
      <c r="Y230" s="19">
        <f t="shared" si="90"/>
        <v>0</v>
      </c>
      <c r="Z230" s="19">
        <f t="shared" si="91"/>
        <v>0</v>
      </c>
      <c r="AA230" s="19">
        <f t="shared" si="92"/>
        <v>0</v>
      </c>
      <c r="AB230" s="19">
        <f t="shared" si="105"/>
        <v>0</v>
      </c>
      <c r="AC230">
        <f t="shared" si="93"/>
        <v>0</v>
      </c>
      <c r="AD230">
        <f t="shared" si="106"/>
        <v>0</v>
      </c>
      <c r="AE230">
        <f t="shared" si="94"/>
        <v>0</v>
      </c>
      <c r="AF230">
        <f t="shared" si="107"/>
        <v>0</v>
      </c>
      <c r="AG230">
        <f t="shared" si="95"/>
        <v>1</v>
      </c>
      <c r="AH230">
        <f t="shared" si="108"/>
        <v>0</v>
      </c>
      <c r="AI230">
        <f t="shared" si="96"/>
        <v>0</v>
      </c>
      <c r="AJ230">
        <f t="shared" si="109"/>
        <v>0</v>
      </c>
      <c r="AL230" s="19">
        <f t="shared" si="97"/>
        <v>0</v>
      </c>
      <c r="AM230" s="15">
        <f t="shared" si="98"/>
        <v>0</v>
      </c>
      <c r="AN230" s="15">
        <f t="shared" si="99"/>
        <v>0</v>
      </c>
      <c r="AO230">
        <f t="shared" si="113"/>
        <v>0</v>
      </c>
      <c r="AP230" s="15">
        <f t="shared" si="100"/>
        <v>0</v>
      </c>
      <c r="AQ230">
        <f t="shared" si="110"/>
        <v>0</v>
      </c>
      <c r="AR230" s="15">
        <f t="shared" si="101"/>
        <v>0</v>
      </c>
      <c r="AS230">
        <f t="shared" si="111"/>
        <v>0</v>
      </c>
      <c r="AT230" s="15">
        <f t="shared" si="102"/>
        <v>1</v>
      </c>
      <c r="AU230">
        <f t="shared" si="112"/>
        <v>0</v>
      </c>
      <c r="AV230" s="15">
        <f t="shared" si="103"/>
        <v>0</v>
      </c>
      <c r="AW230">
        <f t="shared" si="114"/>
        <v>0</v>
      </c>
    </row>
    <row r="231" spans="1:49" ht="15" customHeight="1">
      <c r="A231" s="95" t="s">
        <v>25</v>
      </c>
      <c r="B231" s="96">
        <v>6</v>
      </c>
      <c r="C231" s="97">
        <v>2007</v>
      </c>
      <c r="D231" s="95" t="s">
        <v>20</v>
      </c>
      <c r="E231" s="98">
        <v>3</v>
      </c>
      <c r="F231" s="98">
        <v>15</v>
      </c>
      <c r="G231" s="98">
        <v>6</v>
      </c>
      <c r="H231" s="98">
        <v>3</v>
      </c>
      <c r="I231" s="98">
        <v>3</v>
      </c>
      <c r="J231" s="99">
        <v>50</v>
      </c>
      <c r="K231" s="99">
        <v>58.3333333333333</v>
      </c>
      <c r="L231" s="99">
        <v>50</v>
      </c>
      <c r="M231" s="98">
        <v>20</v>
      </c>
      <c r="N231" s="98">
        <v>26</v>
      </c>
      <c r="O231" s="100">
        <v>100</v>
      </c>
      <c r="P231" s="98">
        <v>14</v>
      </c>
      <c r="Q231" s="99">
        <v>9.9450549450549506</v>
      </c>
      <c r="R231" s="100">
        <v>16</v>
      </c>
      <c r="S231" s="101">
        <v>42277</v>
      </c>
      <c r="T231">
        <f t="shared" si="87"/>
        <v>0</v>
      </c>
      <c r="U231">
        <f t="shared" si="88"/>
        <v>0</v>
      </c>
      <c r="V231">
        <f t="shared" si="89"/>
        <v>0</v>
      </c>
      <c r="W231">
        <f t="shared" si="104"/>
        <v>0</v>
      </c>
      <c r="Y231" s="19">
        <f t="shared" si="90"/>
        <v>0</v>
      </c>
      <c r="Z231" s="19">
        <f t="shared" si="91"/>
        <v>0</v>
      </c>
      <c r="AA231" s="19">
        <f t="shared" si="92"/>
        <v>0</v>
      </c>
      <c r="AB231" s="19">
        <f t="shared" si="105"/>
        <v>0</v>
      </c>
      <c r="AC231">
        <f t="shared" si="93"/>
        <v>0</v>
      </c>
      <c r="AD231">
        <f t="shared" si="106"/>
        <v>0</v>
      </c>
      <c r="AE231">
        <f t="shared" si="94"/>
        <v>1</v>
      </c>
      <c r="AF231">
        <f t="shared" si="107"/>
        <v>0</v>
      </c>
      <c r="AG231">
        <f t="shared" si="95"/>
        <v>0</v>
      </c>
      <c r="AH231">
        <f t="shared" si="108"/>
        <v>0</v>
      </c>
      <c r="AI231">
        <f t="shared" si="96"/>
        <v>0</v>
      </c>
      <c r="AJ231">
        <f t="shared" si="109"/>
        <v>0</v>
      </c>
      <c r="AL231" s="19">
        <f t="shared" si="97"/>
        <v>0</v>
      </c>
      <c r="AM231" s="15">
        <f t="shared" si="98"/>
        <v>0</v>
      </c>
      <c r="AN231" s="15">
        <f t="shared" si="99"/>
        <v>0</v>
      </c>
      <c r="AO231">
        <f t="shared" si="113"/>
        <v>0</v>
      </c>
      <c r="AP231" s="15">
        <f t="shared" si="100"/>
        <v>0</v>
      </c>
      <c r="AQ231">
        <f t="shared" si="110"/>
        <v>0</v>
      </c>
      <c r="AR231" s="15">
        <f t="shared" si="101"/>
        <v>1</v>
      </c>
      <c r="AS231">
        <f t="shared" si="111"/>
        <v>0</v>
      </c>
      <c r="AT231" s="15">
        <f t="shared" si="102"/>
        <v>0</v>
      </c>
      <c r="AU231">
        <f t="shared" si="112"/>
        <v>0</v>
      </c>
      <c r="AV231" s="15">
        <f t="shared" si="103"/>
        <v>0</v>
      </c>
      <c r="AW231">
        <f t="shared" si="114"/>
        <v>0</v>
      </c>
    </row>
    <row r="232" spans="1:49" ht="15" customHeight="1">
      <c r="A232" s="95" t="s">
        <v>25</v>
      </c>
      <c r="B232" s="96">
        <v>6</v>
      </c>
      <c r="C232" s="97">
        <v>2008</v>
      </c>
      <c r="D232" s="95" t="s">
        <v>20</v>
      </c>
      <c r="E232" s="98">
        <v>3</v>
      </c>
      <c r="F232" s="98">
        <v>11</v>
      </c>
      <c r="G232" s="98">
        <v>5</v>
      </c>
      <c r="H232" s="98">
        <v>1</v>
      </c>
      <c r="I232" s="98">
        <v>4</v>
      </c>
      <c r="J232" s="99">
        <v>20</v>
      </c>
      <c r="K232" s="99">
        <v>40.740740740740698</v>
      </c>
      <c r="L232" s="99">
        <v>50</v>
      </c>
      <c r="M232" s="98">
        <v>22</v>
      </c>
      <c r="N232" s="98">
        <v>44</v>
      </c>
      <c r="O232" s="100">
        <v>100</v>
      </c>
      <c r="P232" s="98">
        <v>17</v>
      </c>
      <c r="Q232" s="99">
        <v>12.3516483516484</v>
      </c>
      <c r="R232" s="100">
        <v>16</v>
      </c>
      <c r="S232" s="101">
        <v>42277</v>
      </c>
      <c r="T232">
        <f t="shared" si="87"/>
        <v>0</v>
      </c>
      <c r="U232">
        <f t="shared" si="88"/>
        <v>0</v>
      </c>
      <c r="V232">
        <f t="shared" si="89"/>
        <v>0</v>
      </c>
      <c r="W232">
        <f t="shared" si="104"/>
        <v>0</v>
      </c>
      <c r="Y232" s="19">
        <f t="shared" si="90"/>
        <v>0</v>
      </c>
      <c r="Z232" s="19">
        <f t="shared" si="91"/>
        <v>0</v>
      </c>
      <c r="AA232" s="19">
        <f t="shared" si="92"/>
        <v>0</v>
      </c>
      <c r="AB232" s="19">
        <f t="shared" si="105"/>
        <v>0</v>
      </c>
      <c r="AC232">
        <f t="shared" si="93"/>
        <v>0</v>
      </c>
      <c r="AD232">
        <f t="shared" si="106"/>
        <v>0</v>
      </c>
      <c r="AE232">
        <f t="shared" si="94"/>
        <v>1</v>
      </c>
      <c r="AF232">
        <f t="shared" si="107"/>
        <v>0</v>
      </c>
      <c r="AG232">
        <f t="shared" si="95"/>
        <v>0</v>
      </c>
      <c r="AH232">
        <f t="shared" si="108"/>
        <v>0</v>
      </c>
      <c r="AI232">
        <f t="shared" si="96"/>
        <v>0</v>
      </c>
      <c r="AJ232">
        <f t="shared" si="109"/>
        <v>0</v>
      </c>
      <c r="AL232" s="19">
        <f t="shared" si="97"/>
        <v>0</v>
      </c>
      <c r="AM232" s="15">
        <f t="shared" si="98"/>
        <v>0</v>
      </c>
      <c r="AN232" s="15">
        <f t="shared" si="99"/>
        <v>0</v>
      </c>
      <c r="AO232">
        <f t="shared" si="113"/>
        <v>0</v>
      </c>
      <c r="AP232" s="15">
        <f t="shared" si="100"/>
        <v>0</v>
      </c>
      <c r="AQ232">
        <f t="shared" si="110"/>
        <v>0</v>
      </c>
      <c r="AR232" s="15">
        <f t="shared" si="101"/>
        <v>1</v>
      </c>
      <c r="AS232">
        <f t="shared" si="111"/>
        <v>0</v>
      </c>
      <c r="AT232" s="15">
        <f t="shared" si="102"/>
        <v>0</v>
      </c>
      <c r="AU232">
        <f t="shared" si="112"/>
        <v>0</v>
      </c>
      <c r="AV232" s="15">
        <f t="shared" si="103"/>
        <v>0</v>
      </c>
      <c r="AW232">
        <f t="shared" si="114"/>
        <v>0</v>
      </c>
    </row>
    <row r="233" spans="1:49" ht="15" customHeight="1">
      <c r="A233" s="95" t="s">
        <v>25</v>
      </c>
      <c r="B233" s="96">
        <v>6</v>
      </c>
      <c r="C233" s="97">
        <v>2007</v>
      </c>
      <c r="D233" s="95" t="s">
        <v>19</v>
      </c>
      <c r="E233" s="98">
        <v>1</v>
      </c>
      <c r="F233" s="98">
        <v>1</v>
      </c>
      <c r="G233" s="98">
        <v>3</v>
      </c>
      <c r="H233" s="98">
        <v>2</v>
      </c>
      <c r="I233" s="98">
        <v>1</v>
      </c>
      <c r="J233" s="99">
        <v>66.6666666666667</v>
      </c>
      <c r="K233" s="99">
        <v>66.6666666666667</v>
      </c>
      <c r="L233" s="99">
        <v>50</v>
      </c>
      <c r="M233" s="98">
        <v>5</v>
      </c>
      <c r="N233" s="98">
        <v>5</v>
      </c>
      <c r="O233" s="100">
        <v>100</v>
      </c>
      <c r="P233" s="98">
        <v>2</v>
      </c>
      <c r="Q233" s="99">
        <v>3.9347826086956501</v>
      </c>
      <c r="R233" s="100">
        <v>16</v>
      </c>
      <c r="S233" s="101">
        <v>42277</v>
      </c>
      <c r="T233">
        <f t="shared" si="87"/>
        <v>0</v>
      </c>
      <c r="U233">
        <f t="shared" si="88"/>
        <v>0</v>
      </c>
      <c r="V233">
        <f t="shared" si="89"/>
        <v>0</v>
      </c>
      <c r="W233">
        <f t="shared" si="104"/>
        <v>0</v>
      </c>
      <c r="Y233" s="19">
        <f t="shared" si="90"/>
        <v>0</v>
      </c>
      <c r="Z233" s="19">
        <f t="shared" si="91"/>
        <v>0</v>
      </c>
      <c r="AA233" s="19">
        <f t="shared" si="92"/>
        <v>1</v>
      </c>
      <c r="AB233" s="19">
        <f t="shared" si="105"/>
        <v>0</v>
      </c>
      <c r="AC233">
        <f t="shared" si="93"/>
        <v>0</v>
      </c>
      <c r="AD233">
        <f t="shared" si="106"/>
        <v>0</v>
      </c>
      <c r="AE233">
        <f t="shared" si="94"/>
        <v>0</v>
      </c>
      <c r="AF233">
        <f t="shared" si="107"/>
        <v>0</v>
      </c>
      <c r="AG233">
        <f t="shared" si="95"/>
        <v>0</v>
      </c>
      <c r="AH233">
        <f t="shared" si="108"/>
        <v>0</v>
      </c>
      <c r="AI233">
        <f t="shared" si="96"/>
        <v>0</v>
      </c>
      <c r="AJ233">
        <f t="shared" si="109"/>
        <v>0</v>
      </c>
      <c r="AL233" s="19">
        <f t="shared" si="97"/>
        <v>0</v>
      </c>
      <c r="AM233" s="15">
        <f t="shared" si="98"/>
        <v>0</v>
      </c>
      <c r="AN233" s="15">
        <f t="shared" si="99"/>
        <v>1</v>
      </c>
      <c r="AO233">
        <f t="shared" si="113"/>
        <v>0</v>
      </c>
      <c r="AP233" s="15">
        <f t="shared" si="100"/>
        <v>0</v>
      </c>
      <c r="AQ233">
        <f t="shared" si="110"/>
        <v>0</v>
      </c>
      <c r="AR233" s="15">
        <f t="shared" si="101"/>
        <v>0</v>
      </c>
      <c r="AS233">
        <f t="shared" si="111"/>
        <v>0</v>
      </c>
      <c r="AT233" s="15">
        <f t="shared" si="102"/>
        <v>0</v>
      </c>
      <c r="AU233">
        <f t="shared" si="112"/>
        <v>0</v>
      </c>
      <c r="AV233" s="15">
        <f t="shared" si="103"/>
        <v>0</v>
      </c>
      <c r="AW233">
        <f t="shared" si="114"/>
        <v>0</v>
      </c>
    </row>
    <row r="234" spans="1:49" ht="15" customHeight="1">
      <c r="A234" s="95" t="s">
        <v>25</v>
      </c>
      <c r="B234" s="96">
        <v>6</v>
      </c>
      <c r="C234" s="97">
        <v>2006</v>
      </c>
      <c r="D234" s="95" t="s">
        <v>18</v>
      </c>
      <c r="E234" s="98">
        <v>5</v>
      </c>
      <c r="F234" s="98">
        <v>6</v>
      </c>
      <c r="G234" s="98">
        <v>3</v>
      </c>
      <c r="H234" s="98">
        <v>2</v>
      </c>
      <c r="I234" s="98">
        <v>1</v>
      </c>
      <c r="J234" s="94"/>
      <c r="K234" s="99">
        <v>66.6666666666667</v>
      </c>
      <c r="L234" s="99">
        <v>50</v>
      </c>
      <c r="M234" s="94"/>
      <c r="N234" s="98">
        <v>7</v>
      </c>
      <c r="O234" s="100">
        <v>100</v>
      </c>
      <c r="P234" s="94"/>
      <c r="Q234" s="99">
        <v>2.80681937181342</v>
      </c>
      <c r="R234" s="100">
        <v>16</v>
      </c>
      <c r="S234" s="101">
        <v>42277</v>
      </c>
      <c r="T234">
        <f t="shared" si="87"/>
        <v>0</v>
      </c>
      <c r="U234">
        <f t="shared" si="88"/>
        <v>0</v>
      </c>
      <c r="V234">
        <f t="shared" si="89"/>
        <v>1</v>
      </c>
      <c r="W234">
        <f t="shared" si="104"/>
        <v>0</v>
      </c>
      <c r="Y234" s="19">
        <f t="shared" si="90"/>
        <v>0</v>
      </c>
      <c r="Z234" s="19">
        <f t="shared" si="91"/>
        <v>0</v>
      </c>
      <c r="AA234" s="19">
        <f t="shared" si="92"/>
        <v>0</v>
      </c>
      <c r="AB234" s="19">
        <f t="shared" si="105"/>
        <v>0</v>
      </c>
      <c r="AC234">
        <f t="shared" si="93"/>
        <v>0</v>
      </c>
      <c r="AD234">
        <f t="shared" si="106"/>
        <v>0</v>
      </c>
      <c r="AE234">
        <f t="shared" si="94"/>
        <v>0</v>
      </c>
      <c r="AF234">
        <f t="shared" si="107"/>
        <v>0</v>
      </c>
      <c r="AG234">
        <f t="shared" si="95"/>
        <v>0</v>
      </c>
      <c r="AH234">
        <f t="shared" si="108"/>
        <v>0</v>
      </c>
      <c r="AI234">
        <f t="shared" si="96"/>
        <v>1</v>
      </c>
      <c r="AJ234">
        <f t="shared" si="109"/>
        <v>0</v>
      </c>
      <c r="AL234" s="19">
        <f t="shared" si="97"/>
        <v>0</v>
      </c>
      <c r="AM234" s="15">
        <f t="shared" si="98"/>
        <v>0</v>
      </c>
      <c r="AN234" s="15">
        <f t="shared" si="99"/>
        <v>0</v>
      </c>
      <c r="AO234">
        <f t="shared" si="113"/>
        <v>0</v>
      </c>
      <c r="AP234" s="15">
        <f t="shared" si="100"/>
        <v>0</v>
      </c>
      <c r="AQ234">
        <f t="shared" si="110"/>
        <v>0</v>
      </c>
      <c r="AR234" s="15">
        <f t="shared" si="101"/>
        <v>0</v>
      </c>
      <c r="AS234">
        <f t="shared" si="111"/>
        <v>0</v>
      </c>
      <c r="AT234" s="15">
        <f t="shared" si="102"/>
        <v>0</v>
      </c>
      <c r="AU234">
        <f t="shared" si="112"/>
        <v>0</v>
      </c>
      <c r="AV234" s="15">
        <f t="shared" si="103"/>
        <v>1</v>
      </c>
      <c r="AW234">
        <f t="shared" si="114"/>
        <v>0</v>
      </c>
    </row>
    <row r="235" spans="1:49" ht="15" customHeight="1">
      <c r="A235" s="95" t="s">
        <v>25</v>
      </c>
      <c r="B235" s="96">
        <v>6</v>
      </c>
      <c r="C235" s="97">
        <v>2006</v>
      </c>
      <c r="D235" s="95" t="s">
        <v>21</v>
      </c>
      <c r="E235" s="98">
        <v>4</v>
      </c>
      <c r="F235" s="98">
        <v>2</v>
      </c>
      <c r="G235" s="98">
        <v>0</v>
      </c>
      <c r="H235" s="94"/>
      <c r="I235" s="94"/>
      <c r="J235" s="94"/>
      <c r="K235" s="99">
        <v>66.6666666666667</v>
      </c>
      <c r="L235" s="99">
        <v>50</v>
      </c>
      <c r="M235" s="98">
        <v>4</v>
      </c>
      <c r="N235" s="98">
        <v>7</v>
      </c>
      <c r="O235" s="100">
        <v>100</v>
      </c>
      <c r="P235" s="98">
        <v>4</v>
      </c>
      <c r="Q235" s="99">
        <v>3.6739130434782599</v>
      </c>
      <c r="R235" s="100">
        <v>16</v>
      </c>
      <c r="S235" s="101">
        <v>42277</v>
      </c>
      <c r="T235">
        <f t="shared" si="87"/>
        <v>0</v>
      </c>
      <c r="U235">
        <f t="shared" si="88"/>
        <v>0</v>
      </c>
      <c r="V235">
        <f t="shared" si="89"/>
        <v>0</v>
      </c>
      <c r="W235">
        <f t="shared" si="104"/>
        <v>0</v>
      </c>
      <c r="Y235" s="19">
        <f t="shared" si="90"/>
        <v>0</v>
      </c>
      <c r="Z235" s="19">
        <f t="shared" si="91"/>
        <v>0</v>
      </c>
      <c r="AA235" s="19">
        <f t="shared" si="92"/>
        <v>0</v>
      </c>
      <c r="AB235" s="19">
        <f t="shared" si="105"/>
        <v>0</v>
      </c>
      <c r="AC235">
        <f t="shared" si="93"/>
        <v>0</v>
      </c>
      <c r="AD235">
        <f t="shared" si="106"/>
        <v>0</v>
      </c>
      <c r="AE235">
        <f t="shared" si="94"/>
        <v>0</v>
      </c>
      <c r="AF235">
        <f t="shared" si="107"/>
        <v>0</v>
      </c>
      <c r="AG235">
        <f t="shared" si="95"/>
        <v>1</v>
      </c>
      <c r="AH235">
        <f t="shared" si="108"/>
        <v>0</v>
      </c>
      <c r="AI235">
        <f t="shared" si="96"/>
        <v>0</v>
      </c>
      <c r="AJ235">
        <f t="shared" si="109"/>
        <v>0</v>
      </c>
      <c r="AL235" s="19">
        <f t="shared" si="97"/>
        <v>0</v>
      </c>
      <c r="AM235" s="15">
        <f t="shared" si="98"/>
        <v>0</v>
      </c>
      <c r="AN235" s="15">
        <f t="shared" si="99"/>
        <v>0</v>
      </c>
      <c r="AO235">
        <f t="shared" si="113"/>
        <v>0</v>
      </c>
      <c r="AP235" s="15">
        <f t="shared" si="100"/>
        <v>0</v>
      </c>
      <c r="AQ235">
        <f t="shared" si="110"/>
        <v>0</v>
      </c>
      <c r="AR235" s="15">
        <f t="shared" si="101"/>
        <v>0</v>
      </c>
      <c r="AS235">
        <f t="shared" si="111"/>
        <v>0</v>
      </c>
      <c r="AT235" s="15">
        <f t="shared" si="102"/>
        <v>1</v>
      </c>
      <c r="AU235">
        <f t="shared" si="112"/>
        <v>0</v>
      </c>
      <c r="AV235" s="15">
        <f t="shared" si="103"/>
        <v>0</v>
      </c>
      <c r="AW235">
        <f t="shared" si="114"/>
        <v>0</v>
      </c>
    </row>
    <row r="236" spans="1:49" ht="15" customHeight="1">
      <c r="A236" s="95" t="s">
        <v>25</v>
      </c>
      <c r="B236" s="96">
        <v>6</v>
      </c>
      <c r="C236" s="97">
        <v>2006</v>
      </c>
      <c r="D236" s="95" t="s">
        <v>17</v>
      </c>
      <c r="E236" s="98">
        <v>2</v>
      </c>
      <c r="F236" s="98">
        <v>4</v>
      </c>
      <c r="G236" s="98">
        <v>1</v>
      </c>
      <c r="H236" s="98">
        <v>1</v>
      </c>
      <c r="I236" s="98">
        <v>0</v>
      </c>
      <c r="J236" s="99">
        <v>100</v>
      </c>
      <c r="K236" s="99">
        <v>100</v>
      </c>
      <c r="L236" s="99">
        <v>50</v>
      </c>
      <c r="M236" s="98">
        <v>4</v>
      </c>
      <c r="N236" s="98">
        <v>5</v>
      </c>
      <c r="O236" s="100">
        <v>100</v>
      </c>
      <c r="P236" s="98">
        <v>3</v>
      </c>
      <c r="Q236" s="99">
        <v>3.5753424657534199</v>
      </c>
      <c r="R236" s="100">
        <v>16</v>
      </c>
      <c r="S236" s="101">
        <v>42277</v>
      </c>
      <c r="T236">
        <f t="shared" si="87"/>
        <v>0</v>
      </c>
      <c r="U236">
        <f t="shared" si="88"/>
        <v>0</v>
      </c>
      <c r="V236">
        <f t="shared" si="89"/>
        <v>0</v>
      </c>
      <c r="W236">
        <f t="shared" si="104"/>
        <v>0</v>
      </c>
      <c r="Y236" s="19">
        <f t="shared" si="90"/>
        <v>0</v>
      </c>
      <c r="Z236" s="19">
        <f t="shared" si="91"/>
        <v>0</v>
      </c>
      <c r="AA236" s="19">
        <f t="shared" si="92"/>
        <v>0</v>
      </c>
      <c r="AB236" s="19">
        <f t="shared" si="105"/>
        <v>0</v>
      </c>
      <c r="AC236">
        <f t="shared" si="93"/>
        <v>1</v>
      </c>
      <c r="AD236">
        <f t="shared" si="106"/>
        <v>0</v>
      </c>
      <c r="AE236">
        <f t="shared" si="94"/>
        <v>0</v>
      </c>
      <c r="AF236">
        <f t="shared" si="107"/>
        <v>0</v>
      </c>
      <c r="AG236">
        <f t="shared" si="95"/>
        <v>0</v>
      </c>
      <c r="AH236">
        <f t="shared" si="108"/>
        <v>0</v>
      </c>
      <c r="AI236">
        <f t="shared" si="96"/>
        <v>0</v>
      </c>
      <c r="AJ236">
        <f t="shared" si="109"/>
        <v>0</v>
      </c>
      <c r="AL236" s="19">
        <f t="shared" si="97"/>
        <v>0</v>
      </c>
      <c r="AM236" s="15">
        <f t="shared" si="98"/>
        <v>0</v>
      </c>
      <c r="AN236" s="15">
        <f t="shared" si="99"/>
        <v>0</v>
      </c>
      <c r="AO236">
        <f t="shared" si="113"/>
        <v>0</v>
      </c>
      <c r="AP236" s="15">
        <f t="shared" si="100"/>
        <v>1</v>
      </c>
      <c r="AQ236">
        <f t="shared" si="110"/>
        <v>0</v>
      </c>
      <c r="AR236" s="15">
        <f t="shared" si="101"/>
        <v>0</v>
      </c>
      <c r="AS236">
        <f t="shared" si="111"/>
        <v>0</v>
      </c>
      <c r="AT236" s="15">
        <f t="shared" si="102"/>
        <v>0</v>
      </c>
      <c r="AU236">
        <f t="shared" si="112"/>
        <v>0</v>
      </c>
      <c r="AV236" s="15">
        <f t="shared" si="103"/>
        <v>0</v>
      </c>
      <c r="AW236">
        <f t="shared" si="114"/>
        <v>0</v>
      </c>
    </row>
    <row r="237" spans="1:49" ht="15" customHeight="1">
      <c r="A237" s="95" t="s">
        <v>25</v>
      </c>
      <c r="B237" s="96">
        <v>6</v>
      </c>
      <c r="C237" s="97">
        <v>2005</v>
      </c>
      <c r="D237" s="95" t="s">
        <v>18</v>
      </c>
      <c r="E237" s="98">
        <v>5</v>
      </c>
      <c r="F237" s="98">
        <v>2</v>
      </c>
      <c r="G237" s="98">
        <v>1</v>
      </c>
      <c r="H237" s="98">
        <v>1</v>
      </c>
      <c r="I237" s="98">
        <v>0</v>
      </c>
      <c r="J237" s="94"/>
      <c r="K237" s="99">
        <v>100</v>
      </c>
      <c r="L237" s="99">
        <v>50</v>
      </c>
      <c r="M237" s="94"/>
      <c r="N237" s="98">
        <v>2</v>
      </c>
      <c r="O237" s="100">
        <v>100</v>
      </c>
      <c r="P237" s="94"/>
      <c r="Q237" s="99">
        <v>1</v>
      </c>
      <c r="R237" s="100">
        <v>16</v>
      </c>
      <c r="S237" s="101">
        <v>42277</v>
      </c>
      <c r="T237">
        <f t="shared" si="87"/>
        <v>0</v>
      </c>
      <c r="U237">
        <f t="shared" si="88"/>
        <v>0</v>
      </c>
      <c r="V237">
        <f t="shared" si="89"/>
        <v>1</v>
      </c>
      <c r="W237">
        <f t="shared" si="104"/>
        <v>0</v>
      </c>
      <c r="Y237" s="19">
        <f t="shared" si="90"/>
        <v>0</v>
      </c>
      <c r="Z237" s="19">
        <f t="shared" si="91"/>
        <v>0</v>
      </c>
      <c r="AA237" s="19">
        <f t="shared" si="92"/>
        <v>0</v>
      </c>
      <c r="AB237" s="19">
        <f t="shared" si="105"/>
        <v>0</v>
      </c>
      <c r="AC237">
        <f t="shared" si="93"/>
        <v>0</v>
      </c>
      <c r="AD237">
        <f t="shared" si="106"/>
        <v>0</v>
      </c>
      <c r="AE237">
        <f t="shared" si="94"/>
        <v>0</v>
      </c>
      <c r="AF237">
        <f t="shared" si="107"/>
        <v>0</v>
      </c>
      <c r="AG237">
        <f t="shared" si="95"/>
        <v>0</v>
      </c>
      <c r="AH237">
        <f t="shared" si="108"/>
        <v>0</v>
      </c>
      <c r="AI237">
        <f t="shared" si="96"/>
        <v>1</v>
      </c>
      <c r="AJ237">
        <f t="shared" si="109"/>
        <v>0</v>
      </c>
      <c r="AL237" s="19">
        <f t="shared" si="97"/>
        <v>0</v>
      </c>
      <c r="AM237" s="15">
        <f t="shared" si="98"/>
        <v>0</v>
      </c>
      <c r="AN237" s="15">
        <f t="shared" si="99"/>
        <v>0</v>
      </c>
      <c r="AO237">
        <f t="shared" si="113"/>
        <v>0</v>
      </c>
      <c r="AP237" s="15">
        <f t="shared" si="100"/>
        <v>0</v>
      </c>
      <c r="AQ237">
        <f t="shared" si="110"/>
        <v>0</v>
      </c>
      <c r="AR237" s="15">
        <f t="shared" si="101"/>
        <v>0</v>
      </c>
      <c r="AS237">
        <f t="shared" si="111"/>
        <v>0</v>
      </c>
      <c r="AT237" s="15">
        <f t="shared" si="102"/>
        <v>0</v>
      </c>
      <c r="AU237">
        <f t="shared" si="112"/>
        <v>0</v>
      </c>
      <c r="AV237" s="15">
        <f t="shared" si="103"/>
        <v>1</v>
      </c>
      <c r="AW237">
        <f t="shared" si="114"/>
        <v>0</v>
      </c>
    </row>
    <row r="238" spans="1:49" ht="15" customHeight="1">
      <c r="A238" s="95" t="s">
        <v>25</v>
      </c>
      <c r="B238" s="96">
        <v>6</v>
      </c>
      <c r="C238" s="97">
        <v>2005</v>
      </c>
      <c r="D238" s="95" t="s">
        <v>20</v>
      </c>
      <c r="E238" s="98">
        <v>3</v>
      </c>
      <c r="F238" s="98">
        <v>1</v>
      </c>
      <c r="G238" s="98">
        <v>1</v>
      </c>
      <c r="H238" s="98">
        <v>1</v>
      </c>
      <c r="I238" s="98">
        <v>0</v>
      </c>
      <c r="J238" s="99">
        <v>100</v>
      </c>
      <c r="K238" s="99">
        <v>100</v>
      </c>
      <c r="L238" s="99">
        <v>50</v>
      </c>
      <c r="M238" s="98">
        <v>1</v>
      </c>
      <c r="N238" s="98">
        <v>1</v>
      </c>
      <c r="O238" s="100">
        <v>100</v>
      </c>
      <c r="P238" s="98">
        <v>0</v>
      </c>
      <c r="Q238" s="99">
        <v>1</v>
      </c>
      <c r="R238" s="100">
        <v>16</v>
      </c>
      <c r="S238" s="101">
        <v>42277</v>
      </c>
      <c r="T238">
        <f t="shared" si="87"/>
        <v>0</v>
      </c>
      <c r="U238">
        <f t="shared" si="88"/>
        <v>0</v>
      </c>
      <c r="V238">
        <f t="shared" si="89"/>
        <v>0</v>
      </c>
      <c r="W238">
        <f t="shared" si="104"/>
        <v>0</v>
      </c>
      <c r="Y238" s="19">
        <f t="shared" si="90"/>
        <v>0</v>
      </c>
      <c r="Z238" s="19">
        <f t="shared" si="91"/>
        <v>0</v>
      </c>
      <c r="AA238" s="19">
        <f t="shared" si="92"/>
        <v>0</v>
      </c>
      <c r="AB238" s="19">
        <f t="shared" si="105"/>
        <v>0</v>
      </c>
      <c r="AC238">
        <f t="shared" si="93"/>
        <v>0</v>
      </c>
      <c r="AD238">
        <f t="shared" si="106"/>
        <v>0</v>
      </c>
      <c r="AE238">
        <f t="shared" si="94"/>
        <v>1</v>
      </c>
      <c r="AF238">
        <f t="shared" si="107"/>
        <v>0</v>
      </c>
      <c r="AG238">
        <f t="shared" si="95"/>
        <v>0</v>
      </c>
      <c r="AH238">
        <f t="shared" si="108"/>
        <v>0</v>
      </c>
      <c r="AI238">
        <f t="shared" si="96"/>
        <v>0</v>
      </c>
      <c r="AJ238">
        <f t="shared" si="109"/>
        <v>0</v>
      </c>
      <c r="AL238" s="19">
        <f t="shared" si="97"/>
        <v>0</v>
      </c>
      <c r="AM238" s="15">
        <f t="shared" si="98"/>
        <v>0</v>
      </c>
      <c r="AN238" s="15">
        <f t="shared" si="99"/>
        <v>0</v>
      </c>
      <c r="AO238">
        <f t="shared" si="113"/>
        <v>0</v>
      </c>
      <c r="AP238" s="15">
        <f t="shared" si="100"/>
        <v>0</v>
      </c>
      <c r="AQ238">
        <f t="shared" si="110"/>
        <v>0</v>
      </c>
      <c r="AR238" s="15">
        <f t="shared" si="101"/>
        <v>1</v>
      </c>
      <c r="AS238">
        <f t="shared" si="111"/>
        <v>0</v>
      </c>
      <c r="AT238" s="15">
        <f t="shared" si="102"/>
        <v>0</v>
      </c>
      <c r="AU238">
        <f t="shared" si="112"/>
        <v>0</v>
      </c>
      <c r="AV238" s="15">
        <f t="shared" si="103"/>
        <v>0</v>
      </c>
      <c r="AW238">
        <f t="shared" si="114"/>
        <v>0</v>
      </c>
    </row>
    <row r="239" spans="1:49" ht="15" customHeight="1">
      <c r="A239" s="95" t="s">
        <v>25</v>
      </c>
      <c r="B239" s="96">
        <v>6</v>
      </c>
      <c r="C239" s="97">
        <v>2006</v>
      </c>
      <c r="D239" s="95" t="s">
        <v>20</v>
      </c>
      <c r="E239" s="98">
        <v>3</v>
      </c>
      <c r="F239" s="98">
        <v>0</v>
      </c>
      <c r="G239" s="98">
        <v>1</v>
      </c>
      <c r="H239" s="98">
        <v>0</v>
      </c>
      <c r="I239" s="98">
        <v>1</v>
      </c>
      <c r="J239" s="99">
        <v>100</v>
      </c>
      <c r="K239" s="99">
        <v>66.6666666666667</v>
      </c>
      <c r="L239" s="99">
        <v>50</v>
      </c>
      <c r="M239" s="98">
        <v>3</v>
      </c>
      <c r="N239" s="98">
        <v>5</v>
      </c>
      <c r="O239" s="100">
        <v>100</v>
      </c>
      <c r="P239" s="98">
        <v>2</v>
      </c>
      <c r="Q239" s="99">
        <v>2.9780219780219799</v>
      </c>
      <c r="R239" s="100">
        <v>16</v>
      </c>
      <c r="S239" s="101">
        <v>42277</v>
      </c>
      <c r="T239">
        <f t="shared" si="87"/>
        <v>0</v>
      </c>
      <c r="U239">
        <f t="shared" si="88"/>
        <v>0</v>
      </c>
      <c r="V239">
        <f t="shared" si="89"/>
        <v>0</v>
      </c>
      <c r="W239">
        <f t="shared" si="104"/>
        <v>0</v>
      </c>
      <c r="Y239" s="19">
        <f t="shared" si="90"/>
        <v>0</v>
      </c>
      <c r="Z239" s="19">
        <f t="shared" si="91"/>
        <v>0</v>
      </c>
      <c r="AA239" s="19">
        <f t="shared" si="92"/>
        <v>0</v>
      </c>
      <c r="AB239" s="19">
        <f t="shared" si="105"/>
        <v>0</v>
      </c>
      <c r="AC239">
        <f t="shared" si="93"/>
        <v>0</v>
      </c>
      <c r="AD239">
        <f t="shared" si="106"/>
        <v>0</v>
      </c>
      <c r="AE239">
        <f t="shared" si="94"/>
        <v>1</v>
      </c>
      <c r="AF239">
        <f t="shared" si="107"/>
        <v>0</v>
      </c>
      <c r="AG239">
        <f t="shared" si="95"/>
        <v>0</v>
      </c>
      <c r="AH239">
        <f t="shared" si="108"/>
        <v>0</v>
      </c>
      <c r="AI239">
        <f t="shared" si="96"/>
        <v>0</v>
      </c>
      <c r="AJ239">
        <f t="shared" si="109"/>
        <v>0</v>
      </c>
      <c r="AL239" s="19">
        <f t="shared" si="97"/>
        <v>0</v>
      </c>
      <c r="AM239" s="15">
        <f t="shared" si="98"/>
        <v>0</v>
      </c>
      <c r="AN239" s="15">
        <f t="shared" si="99"/>
        <v>0</v>
      </c>
      <c r="AO239">
        <f t="shared" si="113"/>
        <v>0</v>
      </c>
      <c r="AP239" s="15">
        <f t="shared" si="100"/>
        <v>0</v>
      </c>
      <c r="AQ239">
        <f t="shared" si="110"/>
        <v>0</v>
      </c>
      <c r="AR239" s="15">
        <f t="shared" si="101"/>
        <v>1</v>
      </c>
      <c r="AS239">
        <f t="shared" si="111"/>
        <v>0</v>
      </c>
      <c r="AT239" s="15">
        <f t="shared" si="102"/>
        <v>0</v>
      </c>
      <c r="AU239">
        <f t="shared" si="112"/>
        <v>0</v>
      </c>
      <c r="AV239" s="15">
        <f t="shared" si="103"/>
        <v>0</v>
      </c>
      <c r="AW239">
        <f t="shared" si="114"/>
        <v>0</v>
      </c>
    </row>
    <row r="240" spans="1:49" ht="15" customHeight="1">
      <c r="A240" s="95" t="s">
        <v>25</v>
      </c>
      <c r="B240" s="96">
        <v>6</v>
      </c>
      <c r="C240" s="97">
        <v>2008</v>
      </c>
      <c r="D240" s="95" t="s">
        <v>21</v>
      </c>
      <c r="E240" s="98">
        <v>4</v>
      </c>
      <c r="F240" s="98">
        <v>12</v>
      </c>
      <c r="G240" s="98">
        <v>13</v>
      </c>
      <c r="H240" s="98">
        <v>8</v>
      </c>
      <c r="I240" s="98">
        <v>5</v>
      </c>
      <c r="J240" s="99">
        <v>61.538461538461497</v>
      </c>
      <c r="K240" s="99">
        <v>47.5</v>
      </c>
      <c r="L240" s="99">
        <v>50</v>
      </c>
      <c r="M240" s="98">
        <v>29</v>
      </c>
      <c r="N240" s="98">
        <v>56</v>
      </c>
      <c r="O240" s="100">
        <v>100</v>
      </c>
      <c r="P240" s="98">
        <v>16</v>
      </c>
      <c r="Q240" s="99">
        <v>17.510869565217401</v>
      </c>
      <c r="R240" s="100">
        <v>16</v>
      </c>
      <c r="S240" s="101">
        <v>42277</v>
      </c>
      <c r="T240">
        <f t="shared" si="87"/>
        <v>0</v>
      </c>
      <c r="U240">
        <f t="shared" si="88"/>
        <v>0</v>
      </c>
      <c r="V240">
        <f t="shared" si="89"/>
        <v>0</v>
      </c>
      <c r="W240">
        <f t="shared" si="104"/>
        <v>0</v>
      </c>
      <c r="Y240" s="19">
        <f t="shared" si="90"/>
        <v>0</v>
      </c>
      <c r="Z240" s="19">
        <f t="shared" si="91"/>
        <v>0</v>
      </c>
      <c r="AA240" s="19">
        <f t="shared" si="92"/>
        <v>0</v>
      </c>
      <c r="AB240" s="19">
        <f t="shared" si="105"/>
        <v>0</v>
      </c>
      <c r="AC240">
        <f t="shared" si="93"/>
        <v>0</v>
      </c>
      <c r="AD240">
        <f t="shared" si="106"/>
        <v>0</v>
      </c>
      <c r="AE240">
        <f t="shared" si="94"/>
        <v>0</v>
      </c>
      <c r="AF240">
        <f t="shared" si="107"/>
        <v>0</v>
      </c>
      <c r="AG240">
        <f t="shared" si="95"/>
        <v>1</v>
      </c>
      <c r="AH240">
        <f t="shared" si="108"/>
        <v>0</v>
      </c>
      <c r="AI240">
        <f t="shared" si="96"/>
        <v>0</v>
      </c>
      <c r="AJ240">
        <f t="shared" si="109"/>
        <v>0</v>
      </c>
      <c r="AL240" s="19">
        <f t="shared" si="97"/>
        <v>0</v>
      </c>
      <c r="AM240" s="15">
        <f t="shared" si="98"/>
        <v>0</v>
      </c>
      <c r="AN240" s="15">
        <f t="shared" si="99"/>
        <v>0</v>
      </c>
      <c r="AO240">
        <f t="shared" si="113"/>
        <v>0</v>
      </c>
      <c r="AP240" s="15">
        <f t="shared" si="100"/>
        <v>0</v>
      </c>
      <c r="AQ240">
        <f t="shared" si="110"/>
        <v>0</v>
      </c>
      <c r="AR240" s="15">
        <f t="shared" si="101"/>
        <v>0</v>
      </c>
      <c r="AS240">
        <f t="shared" si="111"/>
        <v>0</v>
      </c>
      <c r="AT240" s="15">
        <f t="shared" si="102"/>
        <v>1</v>
      </c>
      <c r="AU240">
        <f t="shared" si="112"/>
        <v>0</v>
      </c>
      <c r="AV240" s="15">
        <f t="shared" si="103"/>
        <v>0</v>
      </c>
      <c r="AW240">
        <f t="shared" si="114"/>
        <v>0</v>
      </c>
    </row>
    <row r="241" spans="1:49" ht="15" customHeight="1">
      <c r="A241" s="95" t="s">
        <v>25</v>
      </c>
      <c r="B241" s="96">
        <v>6</v>
      </c>
      <c r="C241" s="97">
        <v>2014</v>
      </c>
      <c r="D241" s="95" t="s">
        <v>21</v>
      </c>
      <c r="E241" s="98">
        <v>4</v>
      </c>
      <c r="F241" s="98">
        <v>5</v>
      </c>
      <c r="G241" s="98">
        <v>12</v>
      </c>
      <c r="H241" s="98">
        <v>11</v>
      </c>
      <c r="I241" s="98">
        <v>1</v>
      </c>
      <c r="J241" s="99">
        <v>91.6666666666667</v>
      </c>
      <c r="K241" s="99">
        <v>88.461538461538495</v>
      </c>
      <c r="L241" s="99">
        <v>50</v>
      </c>
      <c r="M241" s="98">
        <v>41</v>
      </c>
      <c r="N241" s="98">
        <v>55</v>
      </c>
      <c r="O241" s="100">
        <v>100</v>
      </c>
      <c r="P241" s="98">
        <v>29</v>
      </c>
      <c r="Q241" s="99">
        <v>30.880434782608699</v>
      </c>
      <c r="R241" s="100">
        <v>16</v>
      </c>
      <c r="S241" s="101">
        <v>42277</v>
      </c>
      <c r="T241">
        <f t="shared" si="87"/>
        <v>0</v>
      </c>
      <c r="U241">
        <f t="shared" si="88"/>
        <v>0</v>
      </c>
      <c r="V241">
        <f t="shared" si="89"/>
        <v>0</v>
      </c>
      <c r="W241">
        <f t="shared" si="104"/>
        <v>0</v>
      </c>
      <c r="Y241" s="19">
        <f t="shared" si="90"/>
        <v>0</v>
      </c>
      <c r="Z241" s="19">
        <f t="shared" si="91"/>
        <v>0</v>
      </c>
      <c r="AA241" s="19">
        <f t="shared" si="92"/>
        <v>0</v>
      </c>
      <c r="AB241" s="19">
        <f t="shared" si="105"/>
        <v>0</v>
      </c>
      <c r="AC241">
        <f t="shared" si="93"/>
        <v>0</v>
      </c>
      <c r="AD241">
        <f t="shared" si="106"/>
        <v>0</v>
      </c>
      <c r="AE241">
        <f t="shared" si="94"/>
        <v>0</v>
      </c>
      <c r="AF241">
        <f t="shared" si="107"/>
        <v>0</v>
      </c>
      <c r="AG241">
        <f t="shared" si="95"/>
        <v>1</v>
      </c>
      <c r="AH241">
        <f t="shared" si="108"/>
        <v>0</v>
      </c>
      <c r="AI241">
        <f t="shared" si="96"/>
        <v>0</v>
      </c>
      <c r="AJ241">
        <f t="shared" si="109"/>
        <v>0</v>
      </c>
      <c r="AL241" s="19">
        <f t="shared" si="97"/>
        <v>0</v>
      </c>
      <c r="AM241" s="15">
        <f t="shared" si="98"/>
        <v>1</v>
      </c>
      <c r="AN241" s="15">
        <f t="shared" si="99"/>
        <v>0</v>
      </c>
      <c r="AO241">
        <f t="shared" si="113"/>
        <v>0</v>
      </c>
      <c r="AP241" s="15">
        <f t="shared" si="100"/>
        <v>0</v>
      </c>
      <c r="AQ241">
        <f t="shared" si="110"/>
        <v>0</v>
      </c>
      <c r="AR241" s="15">
        <f t="shared" si="101"/>
        <v>0</v>
      </c>
      <c r="AS241">
        <f t="shared" si="111"/>
        <v>0</v>
      </c>
      <c r="AT241" s="15">
        <f t="shared" si="102"/>
        <v>1</v>
      </c>
      <c r="AU241">
        <f t="shared" si="112"/>
        <v>0</v>
      </c>
      <c r="AV241" s="15">
        <f t="shared" si="103"/>
        <v>0</v>
      </c>
      <c r="AW241">
        <f t="shared" si="114"/>
        <v>0</v>
      </c>
    </row>
    <row r="242" spans="1:49" ht="15" customHeight="1">
      <c r="A242" s="95" t="s">
        <v>25</v>
      </c>
      <c r="B242" s="96">
        <v>6</v>
      </c>
      <c r="C242" s="97">
        <v>2012</v>
      </c>
      <c r="D242" s="95" t="s">
        <v>21</v>
      </c>
      <c r="E242" s="98">
        <v>4</v>
      </c>
      <c r="F242" s="98">
        <v>12</v>
      </c>
      <c r="G242" s="98">
        <v>16</v>
      </c>
      <c r="H242" s="98">
        <v>8</v>
      </c>
      <c r="I242" s="98">
        <v>8</v>
      </c>
      <c r="J242" s="99">
        <v>50</v>
      </c>
      <c r="K242" s="99">
        <v>45.454545454545503</v>
      </c>
      <c r="L242" s="99">
        <v>50</v>
      </c>
      <c r="M242" s="98">
        <v>46</v>
      </c>
      <c r="N242" s="98">
        <v>85</v>
      </c>
      <c r="O242" s="100">
        <v>100</v>
      </c>
      <c r="P242" s="98">
        <v>30</v>
      </c>
      <c r="Q242" s="99">
        <v>30.673913043478301</v>
      </c>
      <c r="R242" s="100">
        <v>16</v>
      </c>
      <c r="S242" s="101">
        <v>42277</v>
      </c>
      <c r="T242">
        <f t="shared" si="87"/>
        <v>0</v>
      </c>
      <c r="U242">
        <f t="shared" si="88"/>
        <v>0</v>
      </c>
      <c r="V242">
        <f t="shared" si="89"/>
        <v>0</v>
      </c>
      <c r="W242">
        <f t="shared" si="104"/>
        <v>0</v>
      </c>
      <c r="Y242" s="19">
        <f t="shared" si="90"/>
        <v>0</v>
      </c>
      <c r="Z242" s="19">
        <f t="shared" si="91"/>
        <v>0</v>
      </c>
      <c r="AA242" s="19">
        <f t="shared" si="92"/>
        <v>0</v>
      </c>
      <c r="AB242" s="19">
        <f t="shared" si="105"/>
        <v>0</v>
      </c>
      <c r="AC242">
        <f t="shared" si="93"/>
        <v>0</v>
      </c>
      <c r="AD242">
        <f t="shared" si="106"/>
        <v>0</v>
      </c>
      <c r="AE242">
        <f t="shared" si="94"/>
        <v>0</v>
      </c>
      <c r="AF242">
        <f t="shared" si="107"/>
        <v>0</v>
      </c>
      <c r="AG242">
        <f t="shared" si="95"/>
        <v>1</v>
      </c>
      <c r="AH242">
        <f t="shared" si="108"/>
        <v>0</v>
      </c>
      <c r="AI242">
        <f t="shared" si="96"/>
        <v>0</v>
      </c>
      <c r="AJ242">
        <f t="shared" si="109"/>
        <v>0</v>
      </c>
      <c r="AL242" s="19">
        <f t="shared" si="97"/>
        <v>0</v>
      </c>
      <c r="AM242" s="15">
        <f t="shared" si="98"/>
        <v>0</v>
      </c>
      <c r="AN242" s="15">
        <f t="shared" si="99"/>
        <v>0</v>
      </c>
      <c r="AO242">
        <f t="shared" si="113"/>
        <v>0</v>
      </c>
      <c r="AP242" s="15">
        <f t="shared" si="100"/>
        <v>0</v>
      </c>
      <c r="AQ242">
        <f t="shared" si="110"/>
        <v>0</v>
      </c>
      <c r="AR242" s="15">
        <f t="shared" si="101"/>
        <v>0</v>
      </c>
      <c r="AS242">
        <f t="shared" si="111"/>
        <v>0</v>
      </c>
      <c r="AT242" s="15">
        <f t="shared" si="102"/>
        <v>1</v>
      </c>
      <c r="AU242">
        <f t="shared" si="112"/>
        <v>0</v>
      </c>
      <c r="AV242" s="15">
        <f t="shared" si="103"/>
        <v>0</v>
      </c>
      <c r="AW242">
        <f t="shared" si="114"/>
        <v>0</v>
      </c>
    </row>
    <row r="243" spans="1:49" ht="15" customHeight="1">
      <c r="A243" s="95" t="s">
        <v>25</v>
      </c>
      <c r="B243" s="96">
        <v>6</v>
      </c>
      <c r="C243" s="97">
        <v>2012</v>
      </c>
      <c r="D243" s="95" t="s">
        <v>18</v>
      </c>
      <c r="E243" s="98">
        <v>5</v>
      </c>
      <c r="F243" s="98">
        <v>51</v>
      </c>
      <c r="G243" s="98">
        <v>55</v>
      </c>
      <c r="H243" s="98">
        <v>25</v>
      </c>
      <c r="I243" s="98">
        <v>30</v>
      </c>
      <c r="J243" s="94"/>
      <c r="K243" s="99">
        <v>45.454545454545503</v>
      </c>
      <c r="L243" s="99">
        <v>50</v>
      </c>
      <c r="M243" s="94"/>
      <c r="N243" s="98">
        <v>85</v>
      </c>
      <c r="O243" s="100">
        <v>100</v>
      </c>
      <c r="P243" s="94"/>
      <c r="Q243" s="99">
        <v>33.556796464405203</v>
      </c>
      <c r="R243" s="100">
        <v>16</v>
      </c>
      <c r="S243" s="101">
        <v>42277</v>
      </c>
      <c r="T243">
        <f t="shared" si="87"/>
        <v>0</v>
      </c>
      <c r="U243">
        <f t="shared" si="88"/>
        <v>0</v>
      </c>
      <c r="V243">
        <f t="shared" si="89"/>
        <v>1</v>
      </c>
      <c r="W243">
        <f t="shared" si="104"/>
        <v>0</v>
      </c>
      <c r="Y243" s="19">
        <f t="shared" si="90"/>
        <v>0</v>
      </c>
      <c r="Z243" s="19">
        <f t="shared" si="91"/>
        <v>0</v>
      </c>
      <c r="AA243" s="19">
        <f t="shared" si="92"/>
        <v>0</v>
      </c>
      <c r="AB243" s="19">
        <f t="shared" si="105"/>
        <v>0</v>
      </c>
      <c r="AC243">
        <f t="shared" si="93"/>
        <v>0</v>
      </c>
      <c r="AD243">
        <f t="shared" si="106"/>
        <v>0</v>
      </c>
      <c r="AE243">
        <f t="shared" si="94"/>
        <v>0</v>
      </c>
      <c r="AF243">
        <f t="shared" si="107"/>
        <v>0</v>
      </c>
      <c r="AG243">
        <f t="shared" si="95"/>
        <v>0</v>
      </c>
      <c r="AH243">
        <f t="shared" si="108"/>
        <v>0</v>
      </c>
      <c r="AI243">
        <f t="shared" si="96"/>
        <v>1</v>
      </c>
      <c r="AJ243">
        <f t="shared" si="109"/>
        <v>0</v>
      </c>
      <c r="AL243" s="19">
        <f t="shared" si="97"/>
        <v>0</v>
      </c>
      <c r="AM243" s="15">
        <f t="shared" si="98"/>
        <v>0</v>
      </c>
      <c r="AN243" s="15">
        <f t="shared" si="99"/>
        <v>0</v>
      </c>
      <c r="AO243">
        <f t="shared" si="113"/>
        <v>0</v>
      </c>
      <c r="AP243" s="15">
        <f t="shared" si="100"/>
        <v>0</v>
      </c>
      <c r="AQ243">
        <f t="shared" si="110"/>
        <v>0</v>
      </c>
      <c r="AR243" s="15">
        <f t="shared" si="101"/>
        <v>0</v>
      </c>
      <c r="AS243">
        <f t="shared" si="111"/>
        <v>0</v>
      </c>
      <c r="AT243" s="15">
        <f t="shared" si="102"/>
        <v>0</v>
      </c>
      <c r="AU243">
        <f t="shared" si="112"/>
        <v>0</v>
      </c>
      <c r="AV243" s="15">
        <f t="shared" si="103"/>
        <v>1</v>
      </c>
      <c r="AW243">
        <f t="shared" si="114"/>
        <v>0</v>
      </c>
    </row>
    <row r="244" spans="1:49" ht="15" customHeight="1">
      <c r="A244" s="95" t="s">
        <v>25</v>
      </c>
      <c r="B244" s="96">
        <v>6</v>
      </c>
      <c r="C244" s="97">
        <v>2013</v>
      </c>
      <c r="D244" s="95" t="s">
        <v>19</v>
      </c>
      <c r="E244" s="98">
        <v>1</v>
      </c>
      <c r="F244" s="98">
        <v>7</v>
      </c>
      <c r="G244" s="98">
        <v>12</v>
      </c>
      <c r="H244" s="98">
        <v>11</v>
      </c>
      <c r="I244" s="98">
        <v>1</v>
      </c>
      <c r="J244" s="99">
        <v>91.6666666666667</v>
      </c>
      <c r="K244" s="99">
        <v>91.6666666666667</v>
      </c>
      <c r="L244" s="99">
        <v>50</v>
      </c>
      <c r="M244" s="98">
        <v>37</v>
      </c>
      <c r="N244" s="98">
        <v>37</v>
      </c>
      <c r="O244" s="100">
        <v>100</v>
      </c>
      <c r="P244" s="98">
        <v>25</v>
      </c>
      <c r="Q244" s="99">
        <v>27.630434782608699</v>
      </c>
      <c r="R244" s="100">
        <v>16</v>
      </c>
      <c r="S244" s="101">
        <v>42277</v>
      </c>
      <c r="T244">
        <f t="shared" si="87"/>
        <v>0</v>
      </c>
      <c r="U244">
        <f t="shared" si="88"/>
        <v>0</v>
      </c>
      <c r="V244">
        <f t="shared" si="89"/>
        <v>0</v>
      </c>
      <c r="W244">
        <f t="shared" si="104"/>
        <v>0</v>
      </c>
      <c r="Y244" s="19">
        <f t="shared" si="90"/>
        <v>0</v>
      </c>
      <c r="Z244" s="19">
        <f t="shared" si="91"/>
        <v>0</v>
      </c>
      <c r="AA244" s="19">
        <f t="shared" si="92"/>
        <v>1</v>
      </c>
      <c r="AB244" s="19">
        <f t="shared" si="105"/>
        <v>0</v>
      </c>
      <c r="AC244">
        <f t="shared" si="93"/>
        <v>0</v>
      </c>
      <c r="AD244">
        <f t="shared" si="106"/>
        <v>0</v>
      </c>
      <c r="AE244">
        <f t="shared" si="94"/>
        <v>0</v>
      </c>
      <c r="AF244">
        <f t="shared" si="107"/>
        <v>0</v>
      </c>
      <c r="AG244">
        <f t="shared" si="95"/>
        <v>0</v>
      </c>
      <c r="AH244">
        <f t="shared" si="108"/>
        <v>0</v>
      </c>
      <c r="AI244">
        <f t="shared" si="96"/>
        <v>0</v>
      </c>
      <c r="AJ244">
        <f t="shared" si="109"/>
        <v>0</v>
      </c>
      <c r="AL244" s="19">
        <f t="shared" si="97"/>
        <v>0</v>
      </c>
      <c r="AM244" s="15">
        <f t="shared" si="98"/>
        <v>0</v>
      </c>
      <c r="AN244" s="15">
        <f t="shared" si="99"/>
        <v>1</v>
      </c>
      <c r="AO244">
        <f t="shared" si="113"/>
        <v>0</v>
      </c>
      <c r="AP244" s="15">
        <f t="shared" si="100"/>
        <v>0</v>
      </c>
      <c r="AQ244">
        <f t="shared" si="110"/>
        <v>0</v>
      </c>
      <c r="AR244" s="15">
        <f t="shared" si="101"/>
        <v>0</v>
      </c>
      <c r="AS244">
        <f t="shared" si="111"/>
        <v>0</v>
      </c>
      <c r="AT244" s="15">
        <f t="shared" si="102"/>
        <v>0</v>
      </c>
      <c r="AU244">
        <f t="shared" si="112"/>
        <v>0</v>
      </c>
      <c r="AV244" s="15">
        <f t="shared" si="103"/>
        <v>0</v>
      </c>
      <c r="AW244">
        <f t="shared" si="114"/>
        <v>0</v>
      </c>
    </row>
    <row r="245" spans="1:49" ht="15" customHeight="1">
      <c r="A245" s="95" t="s">
        <v>25</v>
      </c>
      <c r="B245" s="96">
        <v>6</v>
      </c>
      <c r="C245" s="97">
        <v>2013</v>
      </c>
      <c r="D245" s="95" t="s">
        <v>20</v>
      </c>
      <c r="E245" s="98">
        <v>3</v>
      </c>
      <c r="F245" s="98">
        <v>13</v>
      </c>
      <c r="G245" s="98">
        <v>11</v>
      </c>
      <c r="H245" s="98">
        <v>10</v>
      </c>
      <c r="I245" s="98">
        <v>1</v>
      </c>
      <c r="J245" s="99">
        <v>90.909090909090907</v>
      </c>
      <c r="K245" s="99">
        <v>86.1111111111111</v>
      </c>
      <c r="L245" s="99">
        <v>50</v>
      </c>
      <c r="M245" s="98">
        <v>35</v>
      </c>
      <c r="N245" s="98">
        <v>60</v>
      </c>
      <c r="O245" s="100">
        <v>100</v>
      </c>
      <c r="P245" s="98">
        <v>24</v>
      </c>
      <c r="Q245" s="99">
        <v>24.747252747252698</v>
      </c>
      <c r="R245" s="100">
        <v>16</v>
      </c>
      <c r="S245" s="101">
        <v>42277</v>
      </c>
      <c r="T245">
        <f t="shared" si="87"/>
        <v>0</v>
      </c>
      <c r="U245">
        <f t="shared" si="88"/>
        <v>0</v>
      </c>
      <c r="V245">
        <f t="shared" si="89"/>
        <v>0</v>
      </c>
      <c r="W245">
        <f t="shared" si="104"/>
        <v>0</v>
      </c>
      <c r="Y245" s="19">
        <f t="shared" si="90"/>
        <v>0</v>
      </c>
      <c r="Z245" s="19">
        <f t="shared" si="91"/>
        <v>0</v>
      </c>
      <c r="AA245" s="19">
        <f t="shared" si="92"/>
        <v>0</v>
      </c>
      <c r="AB245" s="19">
        <f t="shared" si="105"/>
        <v>0</v>
      </c>
      <c r="AC245">
        <f t="shared" si="93"/>
        <v>0</v>
      </c>
      <c r="AD245">
        <f t="shared" si="106"/>
        <v>0</v>
      </c>
      <c r="AE245">
        <f t="shared" si="94"/>
        <v>1</v>
      </c>
      <c r="AF245">
        <f t="shared" si="107"/>
        <v>0</v>
      </c>
      <c r="AG245">
        <f t="shared" si="95"/>
        <v>0</v>
      </c>
      <c r="AH245">
        <f t="shared" si="108"/>
        <v>0</v>
      </c>
      <c r="AI245">
        <f t="shared" si="96"/>
        <v>0</v>
      </c>
      <c r="AJ245">
        <f t="shared" si="109"/>
        <v>0</v>
      </c>
      <c r="AL245" s="19">
        <f t="shared" si="97"/>
        <v>0</v>
      </c>
      <c r="AM245" s="15">
        <f t="shared" si="98"/>
        <v>0</v>
      </c>
      <c r="AN245" s="15">
        <f t="shared" si="99"/>
        <v>0</v>
      </c>
      <c r="AO245">
        <f t="shared" si="113"/>
        <v>0</v>
      </c>
      <c r="AP245" s="15">
        <f t="shared" si="100"/>
        <v>0</v>
      </c>
      <c r="AQ245">
        <f t="shared" si="110"/>
        <v>0</v>
      </c>
      <c r="AR245" s="15">
        <f t="shared" si="101"/>
        <v>1</v>
      </c>
      <c r="AS245">
        <f t="shared" si="111"/>
        <v>0</v>
      </c>
      <c r="AT245" s="15">
        <f t="shared" si="102"/>
        <v>0</v>
      </c>
      <c r="AU245">
        <f t="shared" si="112"/>
        <v>0</v>
      </c>
      <c r="AV245" s="15">
        <f t="shared" si="103"/>
        <v>0</v>
      </c>
      <c r="AW245">
        <f t="shared" si="114"/>
        <v>0</v>
      </c>
    </row>
    <row r="246" spans="1:49" ht="15" customHeight="1">
      <c r="A246" s="95" t="s">
        <v>25</v>
      </c>
      <c r="B246" s="96">
        <v>6</v>
      </c>
      <c r="C246" s="97">
        <v>2013</v>
      </c>
      <c r="D246" s="95" t="s">
        <v>18</v>
      </c>
      <c r="E246" s="98">
        <v>5</v>
      </c>
      <c r="F246" s="98">
        <v>36</v>
      </c>
      <c r="G246" s="98">
        <v>48</v>
      </c>
      <c r="H246" s="98">
        <v>43</v>
      </c>
      <c r="I246" s="98">
        <v>5</v>
      </c>
      <c r="J246" s="94"/>
      <c r="K246" s="99">
        <v>89.5833333333333</v>
      </c>
      <c r="L246" s="99">
        <v>50</v>
      </c>
      <c r="M246" s="94"/>
      <c r="N246" s="98">
        <v>66</v>
      </c>
      <c r="O246" s="100">
        <v>100</v>
      </c>
      <c r="P246" s="94"/>
      <c r="Q246" s="99">
        <v>24.937598210967799</v>
      </c>
      <c r="R246" s="100">
        <v>16</v>
      </c>
      <c r="S246" s="101">
        <v>42277</v>
      </c>
      <c r="T246">
        <f t="shared" si="87"/>
        <v>0</v>
      </c>
      <c r="U246">
        <f t="shared" si="88"/>
        <v>0</v>
      </c>
      <c r="V246">
        <f t="shared" si="89"/>
        <v>1</v>
      </c>
      <c r="W246">
        <f t="shared" si="104"/>
        <v>0</v>
      </c>
      <c r="Y246" s="19">
        <f t="shared" si="90"/>
        <v>0</v>
      </c>
      <c r="Z246" s="19">
        <f t="shared" si="91"/>
        <v>0</v>
      </c>
      <c r="AA246" s="19">
        <f t="shared" si="92"/>
        <v>0</v>
      </c>
      <c r="AB246" s="19">
        <f t="shared" si="105"/>
        <v>0</v>
      </c>
      <c r="AC246">
        <f t="shared" si="93"/>
        <v>0</v>
      </c>
      <c r="AD246">
        <f t="shared" si="106"/>
        <v>0</v>
      </c>
      <c r="AE246">
        <f t="shared" si="94"/>
        <v>0</v>
      </c>
      <c r="AF246">
        <f t="shared" si="107"/>
        <v>0</v>
      </c>
      <c r="AG246">
        <f t="shared" si="95"/>
        <v>0</v>
      </c>
      <c r="AH246">
        <f t="shared" si="108"/>
        <v>0</v>
      </c>
      <c r="AI246">
        <f t="shared" si="96"/>
        <v>1</v>
      </c>
      <c r="AJ246">
        <f t="shared" si="109"/>
        <v>0</v>
      </c>
      <c r="AL246" s="19">
        <f t="shared" si="97"/>
        <v>0</v>
      </c>
      <c r="AM246" s="15">
        <f t="shared" si="98"/>
        <v>0</v>
      </c>
      <c r="AN246" s="15">
        <f t="shared" si="99"/>
        <v>0</v>
      </c>
      <c r="AO246">
        <f t="shared" si="113"/>
        <v>0</v>
      </c>
      <c r="AP246" s="15">
        <f t="shared" si="100"/>
        <v>0</v>
      </c>
      <c r="AQ246">
        <f t="shared" si="110"/>
        <v>0</v>
      </c>
      <c r="AR246" s="15">
        <f t="shared" si="101"/>
        <v>0</v>
      </c>
      <c r="AS246">
        <f t="shared" si="111"/>
        <v>0</v>
      </c>
      <c r="AT246" s="15">
        <f t="shared" si="102"/>
        <v>0</v>
      </c>
      <c r="AU246">
        <f t="shared" si="112"/>
        <v>0</v>
      </c>
      <c r="AV246" s="15">
        <f t="shared" si="103"/>
        <v>1</v>
      </c>
      <c r="AW246">
        <f t="shared" si="114"/>
        <v>0</v>
      </c>
    </row>
    <row r="247" spans="1:49" ht="15" customHeight="1">
      <c r="A247" s="95" t="s">
        <v>25</v>
      </c>
      <c r="B247" s="96">
        <v>6</v>
      </c>
      <c r="C247" s="97">
        <v>2014</v>
      </c>
      <c r="D247" s="95" t="s">
        <v>19</v>
      </c>
      <c r="E247" s="98">
        <v>1</v>
      </c>
      <c r="F247" s="98">
        <v>11</v>
      </c>
      <c r="G247" s="98">
        <v>10</v>
      </c>
      <c r="H247" s="98">
        <v>8</v>
      </c>
      <c r="I247" s="98">
        <v>2</v>
      </c>
      <c r="J247" s="99">
        <v>80</v>
      </c>
      <c r="K247" s="99">
        <v>80</v>
      </c>
      <c r="L247" s="99">
        <v>50</v>
      </c>
      <c r="M247" s="98">
        <v>29</v>
      </c>
      <c r="N247" s="98">
        <v>29</v>
      </c>
      <c r="O247" s="100">
        <v>100</v>
      </c>
      <c r="P247" s="98">
        <v>19</v>
      </c>
      <c r="Q247" s="99">
        <v>20.4673913043478</v>
      </c>
      <c r="R247" s="100">
        <v>16</v>
      </c>
      <c r="S247" s="101">
        <v>42277</v>
      </c>
      <c r="T247">
        <f t="shared" si="87"/>
        <v>0</v>
      </c>
      <c r="U247">
        <f t="shared" si="88"/>
        <v>0</v>
      </c>
      <c r="V247">
        <f t="shared" si="89"/>
        <v>0</v>
      </c>
      <c r="W247">
        <f t="shared" si="104"/>
        <v>0</v>
      </c>
      <c r="Y247" s="19">
        <f t="shared" si="90"/>
        <v>0</v>
      </c>
      <c r="Z247" s="19">
        <f t="shared" si="91"/>
        <v>0</v>
      </c>
      <c r="AA247" s="19">
        <f t="shared" si="92"/>
        <v>1</v>
      </c>
      <c r="AB247" s="19">
        <f t="shared" si="105"/>
        <v>0</v>
      </c>
      <c r="AC247">
        <f t="shared" si="93"/>
        <v>0</v>
      </c>
      <c r="AD247">
        <f t="shared" si="106"/>
        <v>0</v>
      </c>
      <c r="AE247">
        <f t="shared" si="94"/>
        <v>0</v>
      </c>
      <c r="AF247">
        <f t="shared" si="107"/>
        <v>0</v>
      </c>
      <c r="AG247">
        <f t="shared" si="95"/>
        <v>0</v>
      </c>
      <c r="AH247">
        <f t="shared" si="108"/>
        <v>0</v>
      </c>
      <c r="AI247">
        <f t="shared" si="96"/>
        <v>0</v>
      </c>
      <c r="AJ247">
        <f t="shared" si="109"/>
        <v>0</v>
      </c>
      <c r="AL247" s="19">
        <f t="shared" si="97"/>
        <v>0</v>
      </c>
      <c r="AM247" s="15">
        <f t="shared" si="98"/>
        <v>1</v>
      </c>
      <c r="AN247" s="15">
        <f t="shared" si="99"/>
        <v>1</v>
      </c>
      <c r="AO247">
        <f t="shared" si="113"/>
        <v>0</v>
      </c>
      <c r="AP247" s="15">
        <f t="shared" si="100"/>
        <v>0</v>
      </c>
      <c r="AQ247">
        <f t="shared" si="110"/>
        <v>0</v>
      </c>
      <c r="AR247" s="15">
        <f t="shared" si="101"/>
        <v>0</v>
      </c>
      <c r="AS247">
        <f t="shared" si="111"/>
        <v>0</v>
      </c>
      <c r="AT247" s="15">
        <f t="shared" si="102"/>
        <v>0</v>
      </c>
      <c r="AU247">
        <f t="shared" si="112"/>
        <v>0</v>
      </c>
      <c r="AV247" s="15">
        <f t="shared" si="103"/>
        <v>0</v>
      </c>
      <c r="AW247">
        <f t="shared" si="114"/>
        <v>0</v>
      </c>
    </row>
    <row r="248" spans="1:49" ht="15" customHeight="1">
      <c r="A248" s="95" t="s">
        <v>25</v>
      </c>
      <c r="B248" s="96">
        <v>6</v>
      </c>
      <c r="C248" s="97">
        <v>2012</v>
      </c>
      <c r="D248" s="95" t="s">
        <v>20</v>
      </c>
      <c r="E248" s="98">
        <v>3</v>
      </c>
      <c r="F248" s="98">
        <v>6</v>
      </c>
      <c r="G248" s="98">
        <v>12</v>
      </c>
      <c r="H248" s="98">
        <v>7</v>
      </c>
      <c r="I248" s="98">
        <v>5</v>
      </c>
      <c r="J248" s="99">
        <v>58.3333333333333</v>
      </c>
      <c r="K248" s="99">
        <v>43.589743589743598</v>
      </c>
      <c r="L248" s="99">
        <v>50</v>
      </c>
      <c r="M248" s="98">
        <v>46</v>
      </c>
      <c r="N248" s="98">
        <v>73</v>
      </c>
      <c r="O248" s="100">
        <v>100</v>
      </c>
      <c r="P248" s="98">
        <v>34</v>
      </c>
      <c r="Q248" s="99">
        <v>35.065934065934101</v>
      </c>
      <c r="R248" s="100">
        <v>16</v>
      </c>
      <c r="S248" s="101">
        <v>42277</v>
      </c>
      <c r="T248">
        <f t="shared" si="87"/>
        <v>0</v>
      </c>
      <c r="U248">
        <f t="shared" si="88"/>
        <v>0</v>
      </c>
      <c r="V248">
        <f t="shared" si="89"/>
        <v>0</v>
      </c>
      <c r="W248">
        <f t="shared" si="104"/>
        <v>0</v>
      </c>
      <c r="Y248" s="19">
        <f t="shared" si="90"/>
        <v>0</v>
      </c>
      <c r="Z248" s="19">
        <f t="shared" si="91"/>
        <v>0</v>
      </c>
      <c r="AA248" s="19">
        <f t="shared" si="92"/>
        <v>0</v>
      </c>
      <c r="AB248" s="19">
        <f t="shared" si="105"/>
        <v>0</v>
      </c>
      <c r="AC248">
        <f t="shared" si="93"/>
        <v>0</v>
      </c>
      <c r="AD248">
        <f t="shared" si="106"/>
        <v>0</v>
      </c>
      <c r="AE248">
        <f t="shared" si="94"/>
        <v>1</v>
      </c>
      <c r="AF248">
        <f t="shared" si="107"/>
        <v>0</v>
      </c>
      <c r="AG248">
        <f t="shared" si="95"/>
        <v>0</v>
      </c>
      <c r="AH248">
        <f t="shared" si="108"/>
        <v>0</v>
      </c>
      <c r="AI248">
        <f t="shared" si="96"/>
        <v>0</v>
      </c>
      <c r="AJ248">
        <f t="shared" si="109"/>
        <v>0</v>
      </c>
      <c r="AL248" s="19">
        <f t="shared" si="97"/>
        <v>0</v>
      </c>
      <c r="AM248" s="15">
        <f t="shared" si="98"/>
        <v>0</v>
      </c>
      <c r="AN248" s="15">
        <f t="shared" si="99"/>
        <v>0</v>
      </c>
      <c r="AO248">
        <f t="shared" si="113"/>
        <v>0</v>
      </c>
      <c r="AP248" s="15">
        <f t="shared" si="100"/>
        <v>0</v>
      </c>
      <c r="AQ248">
        <f t="shared" si="110"/>
        <v>0</v>
      </c>
      <c r="AR248" s="15">
        <f t="shared" si="101"/>
        <v>1</v>
      </c>
      <c r="AS248">
        <f t="shared" si="111"/>
        <v>0</v>
      </c>
      <c r="AT248" s="15">
        <f t="shared" si="102"/>
        <v>0</v>
      </c>
      <c r="AU248">
        <f t="shared" si="112"/>
        <v>0</v>
      </c>
      <c r="AV248" s="15">
        <f t="shared" si="103"/>
        <v>0</v>
      </c>
      <c r="AW248">
        <f t="shared" si="114"/>
        <v>0</v>
      </c>
    </row>
    <row r="249" spans="1:49" ht="15" customHeight="1">
      <c r="A249" s="95" t="s">
        <v>25</v>
      </c>
      <c r="B249" s="96">
        <v>6</v>
      </c>
      <c r="C249" s="97">
        <v>2014</v>
      </c>
      <c r="D249" s="95" t="s">
        <v>20</v>
      </c>
      <c r="E249" s="98">
        <v>3</v>
      </c>
      <c r="F249" s="98">
        <v>9</v>
      </c>
      <c r="G249" s="98">
        <v>2</v>
      </c>
      <c r="H249" s="98">
        <v>2</v>
      </c>
      <c r="I249" s="98">
        <v>0</v>
      </c>
      <c r="J249" s="99">
        <v>100</v>
      </c>
      <c r="K249" s="99">
        <v>85.714285714285694</v>
      </c>
      <c r="L249" s="99">
        <v>50</v>
      </c>
      <c r="M249" s="98">
        <v>38</v>
      </c>
      <c r="N249" s="98">
        <v>50</v>
      </c>
      <c r="O249" s="100">
        <v>100</v>
      </c>
      <c r="P249" s="98">
        <v>36</v>
      </c>
      <c r="Q249" s="99">
        <v>31.3516483516484</v>
      </c>
      <c r="R249" s="100">
        <v>16</v>
      </c>
      <c r="S249" s="101">
        <v>42277</v>
      </c>
      <c r="T249">
        <f t="shared" si="87"/>
        <v>0</v>
      </c>
      <c r="U249">
        <f t="shared" si="88"/>
        <v>0</v>
      </c>
      <c r="V249">
        <f t="shared" si="89"/>
        <v>0</v>
      </c>
      <c r="W249">
        <f t="shared" si="104"/>
        <v>0</v>
      </c>
      <c r="Y249" s="19">
        <f t="shared" si="90"/>
        <v>0</v>
      </c>
      <c r="Z249" s="19">
        <f t="shared" si="91"/>
        <v>0</v>
      </c>
      <c r="AA249" s="19">
        <f t="shared" si="92"/>
        <v>0</v>
      </c>
      <c r="AB249" s="19">
        <f t="shared" si="105"/>
        <v>0</v>
      </c>
      <c r="AC249">
        <f t="shared" si="93"/>
        <v>0</v>
      </c>
      <c r="AD249">
        <f t="shared" si="106"/>
        <v>0</v>
      </c>
      <c r="AE249">
        <f t="shared" si="94"/>
        <v>1</v>
      </c>
      <c r="AF249">
        <f t="shared" si="107"/>
        <v>0</v>
      </c>
      <c r="AG249">
        <f t="shared" si="95"/>
        <v>0</v>
      </c>
      <c r="AH249">
        <f t="shared" si="108"/>
        <v>0</v>
      </c>
      <c r="AI249">
        <f t="shared" si="96"/>
        <v>0</v>
      </c>
      <c r="AJ249">
        <f t="shared" si="109"/>
        <v>0</v>
      </c>
      <c r="AL249" s="19">
        <f t="shared" si="97"/>
        <v>0</v>
      </c>
      <c r="AM249" s="15">
        <f t="shared" si="98"/>
        <v>1</v>
      </c>
      <c r="AN249" s="15">
        <f t="shared" si="99"/>
        <v>0</v>
      </c>
      <c r="AO249">
        <f t="shared" si="113"/>
        <v>0</v>
      </c>
      <c r="AP249" s="15">
        <f t="shared" si="100"/>
        <v>0</v>
      </c>
      <c r="AQ249">
        <f t="shared" si="110"/>
        <v>0</v>
      </c>
      <c r="AR249" s="15">
        <f t="shared" si="101"/>
        <v>1</v>
      </c>
      <c r="AS249">
        <f t="shared" si="111"/>
        <v>0</v>
      </c>
      <c r="AT249" s="15">
        <f t="shared" si="102"/>
        <v>0</v>
      </c>
      <c r="AU249">
        <f t="shared" si="112"/>
        <v>0</v>
      </c>
      <c r="AV249" s="15">
        <f t="shared" si="103"/>
        <v>0</v>
      </c>
      <c r="AW249">
        <f t="shared" si="114"/>
        <v>0</v>
      </c>
    </row>
    <row r="250" spans="1:49" ht="15" customHeight="1">
      <c r="A250" s="95" t="s">
        <v>25</v>
      </c>
      <c r="B250" s="96">
        <v>6</v>
      </c>
      <c r="C250" s="97">
        <v>2013</v>
      </c>
      <c r="D250" s="95" t="s">
        <v>17</v>
      </c>
      <c r="E250" s="98">
        <v>2</v>
      </c>
      <c r="F250" s="98">
        <v>10</v>
      </c>
      <c r="G250" s="98">
        <v>13</v>
      </c>
      <c r="H250" s="98">
        <v>10</v>
      </c>
      <c r="I250" s="98">
        <v>3</v>
      </c>
      <c r="J250" s="99">
        <v>76.923076923076906</v>
      </c>
      <c r="K250" s="99">
        <v>84</v>
      </c>
      <c r="L250" s="99">
        <v>50</v>
      </c>
      <c r="M250" s="98">
        <v>35</v>
      </c>
      <c r="N250" s="98">
        <v>47</v>
      </c>
      <c r="O250" s="100">
        <v>100</v>
      </c>
      <c r="P250" s="98">
        <v>22</v>
      </c>
      <c r="Q250" s="99">
        <v>26.6444444444444</v>
      </c>
      <c r="R250" s="100">
        <v>16</v>
      </c>
      <c r="S250" s="101">
        <v>42277</v>
      </c>
      <c r="T250">
        <f t="shared" si="87"/>
        <v>0</v>
      </c>
      <c r="U250">
        <f t="shared" si="88"/>
        <v>0</v>
      </c>
      <c r="V250">
        <f t="shared" si="89"/>
        <v>0</v>
      </c>
      <c r="W250">
        <f t="shared" si="104"/>
        <v>0</v>
      </c>
      <c r="Y250" s="19">
        <f t="shared" si="90"/>
        <v>0</v>
      </c>
      <c r="Z250" s="19">
        <f t="shared" si="91"/>
        <v>0</v>
      </c>
      <c r="AA250" s="19">
        <f t="shared" si="92"/>
        <v>0</v>
      </c>
      <c r="AB250" s="19">
        <f t="shared" si="105"/>
        <v>0</v>
      </c>
      <c r="AC250">
        <f t="shared" si="93"/>
        <v>1</v>
      </c>
      <c r="AD250">
        <f t="shared" si="106"/>
        <v>0</v>
      </c>
      <c r="AE250">
        <f t="shared" si="94"/>
        <v>0</v>
      </c>
      <c r="AF250">
        <f t="shared" si="107"/>
        <v>0</v>
      </c>
      <c r="AG250">
        <f t="shared" si="95"/>
        <v>0</v>
      </c>
      <c r="AH250">
        <f t="shared" si="108"/>
        <v>0</v>
      </c>
      <c r="AI250">
        <f t="shared" si="96"/>
        <v>0</v>
      </c>
      <c r="AJ250">
        <f t="shared" si="109"/>
        <v>0</v>
      </c>
      <c r="AL250" s="19">
        <f t="shared" si="97"/>
        <v>0</v>
      </c>
      <c r="AM250" s="15">
        <f t="shared" si="98"/>
        <v>0</v>
      </c>
      <c r="AN250" s="15">
        <f t="shared" si="99"/>
        <v>0</v>
      </c>
      <c r="AO250">
        <f t="shared" si="113"/>
        <v>0</v>
      </c>
      <c r="AP250" s="15">
        <f t="shared" si="100"/>
        <v>1</v>
      </c>
      <c r="AQ250">
        <f t="shared" si="110"/>
        <v>0</v>
      </c>
      <c r="AR250" s="15">
        <f t="shared" si="101"/>
        <v>0</v>
      </c>
      <c r="AS250">
        <f t="shared" si="111"/>
        <v>0</v>
      </c>
      <c r="AT250" s="15">
        <f t="shared" si="102"/>
        <v>0</v>
      </c>
      <c r="AU250">
        <f t="shared" si="112"/>
        <v>0</v>
      </c>
      <c r="AV250" s="15">
        <f t="shared" si="103"/>
        <v>0</v>
      </c>
      <c r="AW250">
        <f t="shared" si="114"/>
        <v>0</v>
      </c>
    </row>
    <row r="251" spans="1:49" ht="15" customHeight="1">
      <c r="A251" s="95" t="s">
        <v>25</v>
      </c>
      <c r="B251" s="96">
        <v>6</v>
      </c>
      <c r="C251" s="97">
        <v>2014</v>
      </c>
      <c r="D251" s="95" t="s">
        <v>18</v>
      </c>
      <c r="E251" s="98">
        <v>5</v>
      </c>
      <c r="F251" s="98">
        <v>37</v>
      </c>
      <c r="G251" s="98">
        <v>26</v>
      </c>
      <c r="H251" s="98">
        <v>23</v>
      </c>
      <c r="I251" s="98">
        <v>3</v>
      </c>
      <c r="J251" s="94"/>
      <c r="K251" s="99">
        <v>88.461538461538495</v>
      </c>
      <c r="L251" s="99">
        <v>50</v>
      </c>
      <c r="M251" s="94"/>
      <c r="N251" s="98">
        <v>55</v>
      </c>
      <c r="O251" s="100">
        <v>100</v>
      </c>
      <c r="P251" s="94"/>
      <c r="Q251" s="99">
        <v>25.9470908318734</v>
      </c>
      <c r="R251" s="100">
        <v>16</v>
      </c>
      <c r="S251" s="101">
        <v>42277</v>
      </c>
      <c r="T251">
        <f t="shared" si="87"/>
        <v>0</v>
      </c>
      <c r="U251">
        <f t="shared" si="88"/>
        <v>0</v>
      </c>
      <c r="V251">
        <f t="shared" si="89"/>
        <v>1</v>
      </c>
      <c r="W251">
        <f t="shared" si="104"/>
        <v>0</v>
      </c>
      <c r="Y251" s="19">
        <f t="shared" si="90"/>
        <v>0</v>
      </c>
      <c r="Z251" s="19">
        <f t="shared" si="91"/>
        <v>0</v>
      </c>
      <c r="AA251" s="19">
        <f t="shared" si="92"/>
        <v>0</v>
      </c>
      <c r="AB251" s="19">
        <f t="shared" si="105"/>
        <v>0</v>
      </c>
      <c r="AC251">
        <f t="shared" si="93"/>
        <v>0</v>
      </c>
      <c r="AD251">
        <f t="shared" si="106"/>
        <v>0</v>
      </c>
      <c r="AE251">
        <f t="shared" si="94"/>
        <v>0</v>
      </c>
      <c r="AF251">
        <f t="shared" si="107"/>
        <v>0</v>
      </c>
      <c r="AG251">
        <f t="shared" si="95"/>
        <v>0</v>
      </c>
      <c r="AH251">
        <f t="shared" si="108"/>
        <v>0</v>
      </c>
      <c r="AI251">
        <f t="shared" si="96"/>
        <v>1</v>
      </c>
      <c r="AJ251">
        <f t="shared" si="109"/>
        <v>0</v>
      </c>
      <c r="AL251" s="19">
        <f t="shared" si="97"/>
        <v>0</v>
      </c>
      <c r="AM251" s="15">
        <f t="shared" si="98"/>
        <v>1</v>
      </c>
      <c r="AN251" s="15">
        <f t="shared" si="99"/>
        <v>0</v>
      </c>
      <c r="AO251">
        <f t="shared" si="113"/>
        <v>0</v>
      </c>
      <c r="AP251" s="15">
        <f t="shared" si="100"/>
        <v>0</v>
      </c>
      <c r="AQ251">
        <f t="shared" si="110"/>
        <v>0</v>
      </c>
      <c r="AR251" s="15">
        <f t="shared" si="101"/>
        <v>0</v>
      </c>
      <c r="AS251">
        <f t="shared" si="111"/>
        <v>0</v>
      </c>
      <c r="AT251" s="15">
        <f t="shared" si="102"/>
        <v>0</v>
      </c>
      <c r="AU251">
        <f t="shared" si="112"/>
        <v>0</v>
      </c>
      <c r="AV251" s="15">
        <f t="shared" si="103"/>
        <v>1</v>
      </c>
      <c r="AW251">
        <f t="shared" si="114"/>
        <v>0</v>
      </c>
    </row>
    <row r="252" spans="1:49" ht="15" customHeight="1">
      <c r="A252" s="95" t="s">
        <v>25</v>
      </c>
      <c r="B252" s="96">
        <v>6</v>
      </c>
      <c r="C252" s="97">
        <v>2015</v>
      </c>
      <c r="D252" s="95" t="s">
        <v>19</v>
      </c>
      <c r="E252" s="98">
        <v>1</v>
      </c>
      <c r="F252" s="98">
        <v>4</v>
      </c>
      <c r="G252" s="98">
        <v>13</v>
      </c>
      <c r="H252" s="98">
        <v>12</v>
      </c>
      <c r="I252" s="98">
        <v>1</v>
      </c>
      <c r="J252" s="99">
        <v>92.307692307692307</v>
      </c>
      <c r="K252" s="99">
        <v>92.307692307692307</v>
      </c>
      <c r="L252" s="99">
        <v>50</v>
      </c>
      <c r="M252" s="98">
        <v>33</v>
      </c>
      <c r="N252" s="98">
        <v>33</v>
      </c>
      <c r="O252" s="100">
        <v>100</v>
      </c>
      <c r="P252" s="98">
        <v>20</v>
      </c>
      <c r="Q252" s="99">
        <v>25.804347826087</v>
      </c>
      <c r="R252" s="100">
        <v>16</v>
      </c>
      <c r="S252" s="101">
        <v>42277</v>
      </c>
      <c r="T252">
        <f t="shared" si="87"/>
        <v>0</v>
      </c>
      <c r="U252">
        <f t="shared" si="88"/>
        <v>1</v>
      </c>
      <c r="V252">
        <f t="shared" si="89"/>
        <v>0</v>
      </c>
      <c r="W252">
        <f t="shared" si="104"/>
        <v>0</v>
      </c>
      <c r="Y252" s="19">
        <f t="shared" si="90"/>
        <v>0</v>
      </c>
      <c r="Z252" s="19">
        <f t="shared" si="91"/>
        <v>1</v>
      </c>
      <c r="AA252" s="19">
        <f t="shared" si="92"/>
        <v>1</v>
      </c>
      <c r="AB252" s="19">
        <f t="shared" si="105"/>
        <v>0</v>
      </c>
      <c r="AC252">
        <f t="shared" si="93"/>
        <v>0</v>
      </c>
      <c r="AD252">
        <f t="shared" si="106"/>
        <v>0</v>
      </c>
      <c r="AE252">
        <f t="shared" si="94"/>
        <v>0</v>
      </c>
      <c r="AF252">
        <f t="shared" si="107"/>
        <v>0</v>
      </c>
      <c r="AG252">
        <f t="shared" si="95"/>
        <v>0</v>
      </c>
      <c r="AH252">
        <f t="shared" si="108"/>
        <v>0</v>
      </c>
      <c r="AI252">
        <f t="shared" si="96"/>
        <v>0</v>
      </c>
      <c r="AJ252">
        <f t="shared" si="109"/>
        <v>0</v>
      </c>
      <c r="AL252" s="19">
        <f t="shared" si="97"/>
        <v>0</v>
      </c>
      <c r="AM252" s="15">
        <f t="shared" si="98"/>
        <v>0</v>
      </c>
      <c r="AN252" s="15">
        <f t="shared" si="99"/>
        <v>1</v>
      </c>
      <c r="AO252">
        <f t="shared" si="113"/>
        <v>0</v>
      </c>
      <c r="AP252" s="15">
        <f t="shared" si="100"/>
        <v>0</v>
      </c>
      <c r="AQ252">
        <f t="shared" si="110"/>
        <v>0</v>
      </c>
      <c r="AR252" s="15">
        <f t="shared" si="101"/>
        <v>0</v>
      </c>
      <c r="AS252">
        <f t="shared" si="111"/>
        <v>0</v>
      </c>
      <c r="AT252" s="15">
        <f t="shared" si="102"/>
        <v>0</v>
      </c>
      <c r="AU252">
        <f t="shared" si="112"/>
        <v>0</v>
      </c>
      <c r="AV252" s="15">
        <f t="shared" si="103"/>
        <v>0</v>
      </c>
      <c r="AW252">
        <f t="shared" si="114"/>
        <v>0</v>
      </c>
    </row>
    <row r="253" spans="1:49" ht="15" customHeight="1">
      <c r="A253" s="95" t="s">
        <v>25</v>
      </c>
      <c r="B253" s="96">
        <v>6</v>
      </c>
      <c r="C253" s="97">
        <v>2015</v>
      </c>
      <c r="D253" s="95" t="s">
        <v>17</v>
      </c>
      <c r="E253" s="98">
        <v>2</v>
      </c>
      <c r="F253" s="98">
        <v>10</v>
      </c>
      <c r="G253" s="98">
        <v>4</v>
      </c>
      <c r="H253" s="98">
        <v>4</v>
      </c>
      <c r="I253" s="98">
        <v>0</v>
      </c>
      <c r="J253" s="99">
        <v>100</v>
      </c>
      <c r="K253" s="99">
        <v>94.117647058823493</v>
      </c>
      <c r="L253" s="99">
        <v>50</v>
      </c>
      <c r="M253" s="98">
        <v>30</v>
      </c>
      <c r="N253" s="98">
        <v>43</v>
      </c>
      <c r="O253" s="100">
        <v>100</v>
      </c>
      <c r="P253" s="98">
        <v>26</v>
      </c>
      <c r="Q253" s="99">
        <v>23.455555555555598</v>
      </c>
      <c r="R253" s="100">
        <v>16</v>
      </c>
      <c r="S253" s="101">
        <v>42277</v>
      </c>
      <c r="T253">
        <f t="shared" si="87"/>
        <v>0</v>
      </c>
      <c r="U253">
        <f t="shared" si="88"/>
        <v>1</v>
      </c>
      <c r="V253">
        <f t="shared" si="89"/>
        <v>0</v>
      </c>
      <c r="W253">
        <f t="shared" si="104"/>
        <v>0</v>
      </c>
      <c r="Y253" s="19">
        <f t="shared" si="90"/>
        <v>0</v>
      </c>
      <c r="Z253" s="19">
        <f t="shared" si="91"/>
        <v>1</v>
      </c>
      <c r="AA253" s="19">
        <f t="shared" si="92"/>
        <v>0</v>
      </c>
      <c r="AB253" s="19">
        <f t="shared" si="105"/>
        <v>0</v>
      </c>
      <c r="AC253">
        <f t="shared" si="93"/>
        <v>1</v>
      </c>
      <c r="AD253">
        <f t="shared" si="106"/>
        <v>0</v>
      </c>
      <c r="AE253">
        <f t="shared" si="94"/>
        <v>0</v>
      </c>
      <c r="AF253">
        <f t="shared" si="107"/>
        <v>0</v>
      </c>
      <c r="AG253">
        <f t="shared" si="95"/>
        <v>0</v>
      </c>
      <c r="AH253">
        <f t="shared" si="108"/>
        <v>0</v>
      </c>
      <c r="AI253">
        <f t="shared" si="96"/>
        <v>0</v>
      </c>
      <c r="AJ253">
        <f t="shared" si="109"/>
        <v>0</v>
      </c>
      <c r="AL253" s="19">
        <f t="shared" si="97"/>
        <v>0</v>
      </c>
      <c r="AM253" s="15">
        <f t="shared" si="98"/>
        <v>0</v>
      </c>
      <c r="AN253" s="15">
        <f t="shared" si="99"/>
        <v>0</v>
      </c>
      <c r="AO253">
        <f t="shared" si="113"/>
        <v>0</v>
      </c>
      <c r="AP253" s="15">
        <f t="shared" si="100"/>
        <v>1</v>
      </c>
      <c r="AQ253">
        <f t="shared" si="110"/>
        <v>0</v>
      </c>
      <c r="AR253" s="15">
        <f t="shared" si="101"/>
        <v>0</v>
      </c>
      <c r="AS253">
        <f t="shared" si="111"/>
        <v>0</v>
      </c>
      <c r="AT253" s="15">
        <f t="shared" si="102"/>
        <v>0</v>
      </c>
      <c r="AU253">
        <f t="shared" si="112"/>
        <v>0</v>
      </c>
      <c r="AV253" s="15">
        <f t="shared" si="103"/>
        <v>0</v>
      </c>
      <c r="AW253">
        <f t="shared" si="114"/>
        <v>0</v>
      </c>
    </row>
    <row r="254" spans="1:49" ht="15" customHeight="1">
      <c r="A254" s="95" t="s">
        <v>25</v>
      </c>
      <c r="B254" s="96">
        <v>6</v>
      </c>
      <c r="C254" s="97">
        <v>2015</v>
      </c>
      <c r="D254" s="95" t="s">
        <v>20</v>
      </c>
      <c r="E254" s="98">
        <v>3</v>
      </c>
      <c r="F254" s="98">
        <v>6</v>
      </c>
      <c r="G254" s="98">
        <v>6</v>
      </c>
      <c r="H254" s="98">
        <v>6</v>
      </c>
      <c r="I254" s="98">
        <v>0</v>
      </c>
      <c r="J254" s="99">
        <v>100</v>
      </c>
      <c r="K254" s="99">
        <v>95.652173913043498</v>
      </c>
      <c r="L254" s="99">
        <v>50</v>
      </c>
      <c r="M254" s="98">
        <v>32</v>
      </c>
      <c r="N254" s="98">
        <v>49</v>
      </c>
      <c r="O254" s="100">
        <v>100</v>
      </c>
      <c r="P254" s="98">
        <v>26</v>
      </c>
      <c r="Q254" s="99">
        <v>25.527472527472501</v>
      </c>
      <c r="R254" s="100">
        <v>16</v>
      </c>
      <c r="S254" s="101">
        <v>42277</v>
      </c>
      <c r="T254">
        <f t="shared" si="87"/>
        <v>0</v>
      </c>
      <c r="U254">
        <f t="shared" si="88"/>
        <v>1</v>
      </c>
      <c r="V254">
        <f t="shared" si="89"/>
        <v>0</v>
      </c>
      <c r="W254">
        <f t="shared" si="104"/>
        <v>0</v>
      </c>
      <c r="Y254" s="19">
        <f t="shared" si="90"/>
        <v>0</v>
      </c>
      <c r="Z254" s="19">
        <f t="shared" si="91"/>
        <v>1</v>
      </c>
      <c r="AA254" s="19">
        <f t="shared" si="92"/>
        <v>0</v>
      </c>
      <c r="AB254" s="19">
        <f t="shared" si="105"/>
        <v>0</v>
      </c>
      <c r="AC254">
        <f t="shared" si="93"/>
        <v>0</v>
      </c>
      <c r="AD254">
        <f t="shared" si="106"/>
        <v>0</v>
      </c>
      <c r="AE254">
        <f t="shared" si="94"/>
        <v>1</v>
      </c>
      <c r="AF254">
        <f t="shared" si="107"/>
        <v>0</v>
      </c>
      <c r="AG254">
        <f t="shared" si="95"/>
        <v>0</v>
      </c>
      <c r="AH254">
        <f t="shared" si="108"/>
        <v>0</v>
      </c>
      <c r="AI254">
        <f t="shared" si="96"/>
        <v>0</v>
      </c>
      <c r="AJ254">
        <f t="shared" si="109"/>
        <v>0</v>
      </c>
      <c r="AL254" s="19">
        <f t="shared" si="97"/>
        <v>0</v>
      </c>
      <c r="AM254" s="15">
        <f t="shared" si="98"/>
        <v>0</v>
      </c>
      <c r="AN254" s="15">
        <f t="shared" si="99"/>
        <v>0</v>
      </c>
      <c r="AO254">
        <f t="shared" si="113"/>
        <v>0</v>
      </c>
      <c r="AP254" s="15">
        <f t="shared" si="100"/>
        <v>0</v>
      </c>
      <c r="AQ254">
        <f t="shared" si="110"/>
        <v>0</v>
      </c>
      <c r="AR254" s="15">
        <f t="shared" si="101"/>
        <v>1</v>
      </c>
      <c r="AS254">
        <f t="shared" si="111"/>
        <v>0</v>
      </c>
      <c r="AT254" s="15">
        <f t="shared" si="102"/>
        <v>0</v>
      </c>
      <c r="AU254">
        <f t="shared" si="112"/>
        <v>0</v>
      </c>
      <c r="AV254" s="15">
        <f t="shared" si="103"/>
        <v>0</v>
      </c>
      <c r="AW254">
        <f t="shared" si="114"/>
        <v>0</v>
      </c>
    </row>
    <row r="255" spans="1:49" ht="15" customHeight="1">
      <c r="A255" s="95" t="s">
        <v>25</v>
      </c>
      <c r="B255" s="96">
        <v>6</v>
      </c>
      <c r="C255" s="97">
        <v>2015</v>
      </c>
      <c r="D255" s="95" t="s">
        <v>21</v>
      </c>
      <c r="E255" s="98">
        <v>4</v>
      </c>
      <c r="F255" s="98">
        <v>12</v>
      </c>
      <c r="G255" s="98">
        <v>1</v>
      </c>
      <c r="H255" s="98">
        <v>1</v>
      </c>
      <c r="I255" s="98">
        <v>0</v>
      </c>
      <c r="J255" s="99">
        <v>100</v>
      </c>
      <c r="K255" s="99">
        <v>95.8333333333333</v>
      </c>
      <c r="L255" s="99">
        <v>50</v>
      </c>
      <c r="M255" s="98">
        <v>38</v>
      </c>
      <c r="N255" s="98">
        <v>61</v>
      </c>
      <c r="O255" s="100">
        <v>100</v>
      </c>
      <c r="P255" s="98">
        <v>37</v>
      </c>
      <c r="Q255" s="99">
        <v>31.315217391304301</v>
      </c>
      <c r="R255" s="100">
        <v>16</v>
      </c>
      <c r="S255" s="101">
        <v>42277</v>
      </c>
      <c r="T255">
        <f t="shared" si="87"/>
        <v>0</v>
      </c>
      <c r="U255">
        <f t="shared" si="88"/>
        <v>1</v>
      </c>
      <c r="V255">
        <f t="shared" si="89"/>
        <v>0</v>
      </c>
      <c r="W255">
        <f t="shared" si="104"/>
        <v>0</v>
      </c>
      <c r="Y255" s="19">
        <f t="shared" si="90"/>
        <v>0</v>
      </c>
      <c r="Z255" s="19">
        <f t="shared" si="91"/>
        <v>1</v>
      </c>
      <c r="AA255" s="19">
        <f t="shared" si="92"/>
        <v>0</v>
      </c>
      <c r="AB255" s="19">
        <f t="shared" si="105"/>
        <v>0</v>
      </c>
      <c r="AC255">
        <f t="shared" si="93"/>
        <v>0</v>
      </c>
      <c r="AD255">
        <f t="shared" si="106"/>
        <v>0</v>
      </c>
      <c r="AE255">
        <f t="shared" si="94"/>
        <v>0</v>
      </c>
      <c r="AF255">
        <f t="shared" si="107"/>
        <v>0</v>
      </c>
      <c r="AG255">
        <f t="shared" si="95"/>
        <v>1</v>
      </c>
      <c r="AH255">
        <f t="shared" si="108"/>
        <v>0</v>
      </c>
      <c r="AI255">
        <f t="shared" si="96"/>
        <v>0</v>
      </c>
      <c r="AJ255">
        <f t="shared" si="109"/>
        <v>0</v>
      </c>
      <c r="AL255" s="19">
        <f t="shared" si="97"/>
        <v>0</v>
      </c>
      <c r="AM255" s="15">
        <f t="shared" si="98"/>
        <v>0</v>
      </c>
      <c r="AN255" s="15">
        <f t="shared" si="99"/>
        <v>0</v>
      </c>
      <c r="AO255">
        <f t="shared" si="113"/>
        <v>0</v>
      </c>
      <c r="AP255" s="15">
        <f t="shared" si="100"/>
        <v>0</v>
      </c>
      <c r="AQ255">
        <f t="shared" si="110"/>
        <v>0</v>
      </c>
      <c r="AR255" s="15">
        <f t="shared" si="101"/>
        <v>0</v>
      </c>
      <c r="AS255">
        <f t="shared" si="111"/>
        <v>0</v>
      </c>
      <c r="AT255" s="15">
        <f t="shared" si="102"/>
        <v>1</v>
      </c>
      <c r="AU255">
        <f t="shared" si="112"/>
        <v>0</v>
      </c>
      <c r="AV255" s="15">
        <f t="shared" si="103"/>
        <v>0</v>
      </c>
      <c r="AW255">
        <f t="shared" si="114"/>
        <v>0</v>
      </c>
    </row>
    <row r="256" spans="1:49" ht="15" customHeight="1">
      <c r="A256" s="95" t="s">
        <v>25</v>
      </c>
      <c r="B256" s="96">
        <v>6</v>
      </c>
      <c r="C256" s="97">
        <v>2015</v>
      </c>
      <c r="D256" s="95" t="s">
        <v>18</v>
      </c>
      <c r="E256" s="98">
        <v>5</v>
      </c>
      <c r="F256" s="98">
        <v>32</v>
      </c>
      <c r="G256" s="98">
        <v>24</v>
      </c>
      <c r="H256" s="98">
        <v>23</v>
      </c>
      <c r="I256" s="98">
        <v>1</v>
      </c>
      <c r="J256" s="94"/>
      <c r="K256" s="99">
        <v>95.8333333333333</v>
      </c>
      <c r="L256" s="99">
        <v>50</v>
      </c>
      <c r="M256" s="94"/>
      <c r="N256" s="98">
        <v>61</v>
      </c>
      <c r="O256" s="100">
        <v>100</v>
      </c>
      <c r="P256" s="94"/>
      <c r="Q256" s="99">
        <v>26.5256483251048</v>
      </c>
      <c r="R256" s="100">
        <v>16</v>
      </c>
      <c r="S256" s="101">
        <v>42277</v>
      </c>
      <c r="T256">
        <f t="shared" si="87"/>
        <v>0</v>
      </c>
      <c r="U256">
        <f t="shared" si="88"/>
        <v>1</v>
      </c>
      <c r="V256">
        <f t="shared" si="89"/>
        <v>1</v>
      </c>
      <c r="W256">
        <f t="shared" si="104"/>
        <v>0</v>
      </c>
      <c r="Y256" s="19">
        <f t="shared" si="90"/>
        <v>0</v>
      </c>
      <c r="Z256" s="19">
        <f t="shared" si="91"/>
        <v>1</v>
      </c>
      <c r="AA256" s="19">
        <f t="shared" si="92"/>
        <v>0</v>
      </c>
      <c r="AB256" s="19">
        <f t="shared" si="105"/>
        <v>0</v>
      </c>
      <c r="AC256">
        <f t="shared" si="93"/>
        <v>0</v>
      </c>
      <c r="AD256">
        <f t="shared" si="106"/>
        <v>0</v>
      </c>
      <c r="AE256">
        <f t="shared" si="94"/>
        <v>0</v>
      </c>
      <c r="AF256">
        <f t="shared" si="107"/>
        <v>0</v>
      </c>
      <c r="AG256">
        <f t="shared" si="95"/>
        <v>0</v>
      </c>
      <c r="AH256">
        <f t="shared" si="108"/>
        <v>0</v>
      </c>
      <c r="AI256">
        <f t="shared" si="96"/>
        <v>1</v>
      </c>
      <c r="AJ256">
        <f t="shared" si="109"/>
        <v>0</v>
      </c>
      <c r="AL256" s="19">
        <f t="shared" si="97"/>
        <v>0</v>
      </c>
      <c r="AM256" s="15">
        <f t="shared" si="98"/>
        <v>0</v>
      </c>
      <c r="AN256" s="15">
        <f t="shared" si="99"/>
        <v>0</v>
      </c>
      <c r="AO256">
        <f t="shared" si="113"/>
        <v>0</v>
      </c>
      <c r="AP256" s="15">
        <f t="shared" si="100"/>
        <v>0</v>
      </c>
      <c r="AQ256">
        <f t="shared" si="110"/>
        <v>0</v>
      </c>
      <c r="AR256" s="15">
        <f t="shared" si="101"/>
        <v>0</v>
      </c>
      <c r="AS256">
        <f t="shared" si="111"/>
        <v>0</v>
      </c>
      <c r="AT256" s="15">
        <f t="shared" si="102"/>
        <v>0</v>
      </c>
      <c r="AU256">
        <f t="shared" si="112"/>
        <v>0</v>
      </c>
      <c r="AV256" s="15">
        <f t="shared" si="103"/>
        <v>1</v>
      </c>
      <c r="AW256">
        <f t="shared" si="114"/>
        <v>0</v>
      </c>
    </row>
    <row r="257" spans="1:49" ht="15" customHeight="1">
      <c r="A257" s="95" t="s">
        <v>25</v>
      </c>
      <c r="B257" s="96">
        <v>6</v>
      </c>
      <c r="C257" s="97">
        <v>2008</v>
      </c>
      <c r="D257" s="95" t="s">
        <v>18</v>
      </c>
      <c r="E257" s="98">
        <v>5</v>
      </c>
      <c r="F257" s="98">
        <v>43</v>
      </c>
      <c r="G257" s="98">
        <v>40</v>
      </c>
      <c r="H257" s="98">
        <v>19</v>
      </c>
      <c r="I257" s="98">
        <v>21</v>
      </c>
      <c r="J257" s="94"/>
      <c r="K257" s="99">
        <v>47.5</v>
      </c>
      <c r="L257" s="99">
        <v>50</v>
      </c>
      <c r="M257" s="94"/>
      <c r="N257" s="98">
        <v>56</v>
      </c>
      <c r="O257" s="100">
        <v>100</v>
      </c>
      <c r="P257" s="94"/>
      <c r="Q257" s="99">
        <v>14.1891125179169</v>
      </c>
      <c r="R257" s="100">
        <v>16</v>
      </c>
      <c r="S257" s="101">
        <v>42277</v>
      </c>
      <c r="T257">
        <f t="shared" si="87"/>
        <v>0</v>
      </c>
      <c r="U257">
        <f t="shared" si="88"/>
        <v>0</v>
      </c>
      <c r="V257">
        <f t="shared" si="89"/>
        <v>1</v>
      </c>
      <c r="W257">
        <f t="shared" si="104"/>
        <v>0</v>
      </c>
      <c r="Y257" s="19">
        <f t="shared" si="90"/>
        <v>0</v>
      </c>
      <c r="Z257" s="19">
        <f t="shared" si="91"/>
        <v>0</v>
      </c>
      <c r="AA257" s="19">
        <f t="shared" si="92"/>
        <v>0</v>
      </c>
      <c r="AB257" s="19">
        <f t="shared" si="105"/>
        <v>0</v>
      </c>
      <c r="AC257">
        <f t="shared" si="93"/>
        <v>0</v>
      </c>
      <c r="AD257">
        <f t="shared" si="106"/>
        <v>0</v>
      </c>
      <c r="AE257">
        <f t="shared" si="94"/>
        <v>0</v>
      </c>
      <c r="AF257">
        <f t="shared" si="107"/>
        <v>0</v>
      </c>
      <c r="AG257">
        <f t="shared" si="95"/>
        <v>0</v>
      </c>
      <c r="AH257">
        <f t="shared" si="108"/>
        <v>0</v>
      </c>
      <c r="AI257">
        <f t="shared" si="96"/>
        <v>1</v>
      </c>
      <c r="AJ257">
        <f t="shared" si="109"/>
        <v>0</v>
      </c>
      <c r="AL257" s="19">
        <f t="shared" si="97"/>
        <v>0</v>
      </c>
      <c r="AM257" s="15">
        <f t="shared" si="98"/>
        <v>0</v>
      </c>
      <c r="AN257" s="15">
        <f t="shared" si="99"/>
        <v>0</v>
      </c>
      <c r="AO257">
        <f t="shared" si="113"/>
        <v>0</v>
      </c>
      <c r="AP257" s="15">
        <f t="shared" si="100"/>
        <v>0</v>
      </c>
      <c r="AQ257">
        <f t="shared" si="110"/>
        <v>0</v>
      </c>
      <c r="AR257" s="15">
        <f t="shared" si="101"/>
        <v>0</v>
      </c>
      <c r="AS257">
        <f t="shared" si="111"/>
        <v>0</v>
      </c>
      <c r="AT257" s="15">
        <f t="shared" si="102"/>
        <v>0</v>
      </c>
      <c r="AU257">
        <f t="shared" si="112"/>
        <v>0</v>
      </c>
      <c r="AV257" s="15">
        <f t="shared" si="103"/>
        <v>1</v>
      </c>
      <c r="AW257">
        <f t="shared" si="114"/>
        <v>0</v>
      </c>
    </row>
    <row r="258" spans="1:49" ht="15" customHeight="1">
      <c r="A258" s="95" t="s">
        <v>25</v>
      </c>
      <c r="B258" s="96">
        <v>6</v>
      </c>
      <c r="C258" s="97">
        <v>2014</v>
      </c>
      <c r="D258" s="95" t="s">
        <v>17</v>
      </c>
      <c r="E258" s="98">
        <v>2</v>
      </c>
      <c r="F258" s="98">
        <v>12</v>
      </c>
      <c r="G258" s="98">
        <v>2</v>
      </c>
      <c r="H258" s="98">
        <v>2</v>
      </c>
      <c r="I258" s="98">
        <v>0</v>
      </c>
      <c r="J258" s="99">
        <v>100</v>
      </c>
      <c r="K258" s="99">
        <v>83.3333333333333</v>
      </c>
      <c r="L258" s="99">
        <v>50</v>
      </c>
      <c r="M258" s="98">
        <v>31</v>
      </c>
      <c r="N258" s="98">
        <v>41</v>
      </c>
      <c r="O258" s="100">
        <v>100</v>
      </c>
      <c r="P258" s="98">
        <v>29</v>
      </c>
      <c r="Q258" s="99">
        <v>21.088888888888899</v>
      </c>
      <c r="R258" s="100">
        <v>16</v>
      </c>
      <c r="S258" s="101">
        <v>42277</v>
      </c>
      <c r="T258">
        <f t="shared" si="87"/>
        <v>0</v>
      </c>
      <c r="U258">
        <f t="shared" si="88"/>
        <v>0</v>
      </c>
      <c r="V258">
        <f t="shared" si="89"/>
        <v>0</v>
      </c>
      <c r="W258">
        <f t="shared" si="104"/>
        <v>0</v>
      </c>
      <c r="Y258" s="19">
        <f t="shared" si="90"/>
        <v>0</v>
      </c>
      <c r="Z258" s="19">
        <f t="shared" si="91"/>
        <v>0</v>
      </c>
      <c r="AA258" s="19">
        <f t="shared" si="92"/>
        <v>0</v>
      </c>
      <c r="AB258" s="19">
        <f t="shared" si="105"/>
        <v>0</v>
      </c>
      <c r="AC258">
        <f t="shared" si="93"/>
        <v>1</v>
      </c>
      <c r="AD258">
        <f t="shared" si="106"/>
        <v>0</v>
      </c>
      <c r="AE258">
        <f t="shared" si="94"/>
        <v>0</v>
      </c>
      <c r="AF258">
        <f t="shared" si="107"/>
        <v>0</v>
      </c>
      <c r="AG258">
        <f t="shared" si="95"/>
        <v>0</v>
      </c>
      <c r="AH258">
        <f t="shared" si="108"/>
        <v>0</v>
      </c>
      <c r="AI258">
        <f t="shared" si="96"/>
        <v>0</v>
      </c>
      <c r="AJ258">
        <f t="shared" si="109"/>
        <v>0</v>
      </c>
      <c r="AL258" s="19">
        <f t="shared" si="97"/>
        <v>0</v>
      </c>
      <c r="AM258" s="15">
        <f t="shared" si="98"/>
        <v>1</v>
      </c>
      <c r="AN258" s="15">
        <f t="shared" si="99"/>
        <v>0</v>
      </c>
      <c r="AO258">
        <f t="shared" si="113"/>
        <v>0</v>
      </c>
      <c r="AP258" s="15">
        <f t="shared" si="100"/>
        <v>1</v>
      </c>
      <c r="AQ258">
        <f t="shared" si="110"/>
        <v>0</v>
      </c>
      <c r="AR258" s="15">
        <f t="shared" si="101"/>
        <v>0</v>
      </c>
      <c r="AS258">
        <f t="shared" si="111"/>
        <v>0</v>
      </c>
      <c r="AT258" s="15">
        <f t="shared" si="102"/>
        <v>0</v>
      </c>
      <c r="AU258">
        <f t="shared" si="112"/>
        <v>0</v>
      </c>
      <c r="AV258" s="15">
        <f t="shared" si="103"/>
        <v>0</v>
      </c>
      <c r="AW258">
        <f t="shared" si="114"/>
        <v>0</v>
      </c>
    </row>
    <row r="259" spans="1:49" ht="15" customHeight="1">
      <c r="A259" s="95" t="s">
        <v>25</v>
      </c>
      <c r="B259" s="96">
        <v>6</v>
      </c>
      <c r="C259" s="97">
        <v>2010</v>
      </c>
      <c r="D259" s="95" t="s">
        <v>19</v>
      </c>
      <c r="E259" s="98">
        <v>1</v>
      </c>
      <c r="F259" s="98">
        <v>13</v>
      </c>
      <c r="G259" s="98">
        <v>15</v>
      </c>
      <c r="H259" s="98">
        <v>6</v>
      </c>
      <c r="I259" s="98">
        <v>9</v>
      </c>
      <c r="J259" s="99">
        <v>40</v>
      </c>
      <c r="K259" s="99">
        <v>40</v>
      </c>
      <c r="L259" s="99">
        <v>50</v>
      </c>
      <c r="M259" s="98">
        <v>31</v>
      </c>
      <c r="N259" s="98">
        <v>31</v>
      </c>
      <c r="O259" s="100">
        <v>100</v>
      </c>
      <c r="P259" s="98">
        <v>16</v>
      </c>
      <c r="Q259" s="99">
        <v>16.2826086956522</v>
      </c>
      <c r="R259" s="100">
        <v>16</v>
      </c>
      <c r="S259" s="101">
        <v>42277</v>
      </c>
      <c r="T259">
        <f t="shared" ref="T259:T322" si="115">IF(SELECT_AGENCY=A259,1,0)</f>
        <v>0</v>
      </c>
      <c r="U259">
        <f t="shared" ref="U259:U322" si="116">IF(SELECT_YEAR=C259,1,0)</f>
        <v>0</v>
      </c>
      <c r="V259">
        <f t="shared" ref="V259:V322" si="117">IF(SELECT_QUARTER=D259,1,0)</f>
        <v>0</v>
      </c>
      <c r="W259">
        <f t="shared" si="104"/>
        <v>0</v>
      </c>
      <c r="Y259" s="19">
        <f t="shared" ref="Y259:Y322" si="118">IF(SELECT_AGENCY=A259,1,0)</f>
        <v>0</v>
      </c>
      <c r="Z259" s="19">
        <f t="shared" ref="Z259:Z322" si="119">IF(SELECT_YEAR=C259,1,0)</f>
        <v>0</v>
      </c>
      <c r="AA259" s="19">
        <f t="shared" ref="AA259:AA322" si="120">IF(QT_1=D259,1,0)</f>
        <v>1</v>
      </c>
      <c r="AB259" s="19">
        <f t="shared" si="105"/>
        <v>0</v>
      </c>
      <c r="AC259">
        <f t="shared" ref="AC259:AC322" si="121">IF(QT_2=D259,1,0)</f>
        <v>0</v>
      </c>
      <c r="AD259">
        <f t="shared" si="106"/>
        <v>0</v>
      </c>
      <c r="AE259">
        <f t="shared" ref="AE259:AE322" si="122">IF(QT_3=D259,1,0)</f>
        <v>0</v>
      </c>
      <c r="AF259">
        <f t="shared" si="107"/>
        <v>0</v>
      </c>
      <c r="AG259">
        <f t="shared" ref="AG259:AG322" si="123">IF(QT_4=D259,1,0)</f>
        <v>0</v>
      </c>
      <c r="AH259">
        <f t="shared" si="108"/>
        <v>0</v>
      </c>
      <c r="AI259">
        <f t="shared" ref="AI259:AI322" si="124">IF(QTOTAL=D259,1,0)</f>
        <v>0</v>
      </c>
      <c r="AJ259">
        <f t="shared" si="109"/>
        <v>0</v>
      </c>
      <c r="AL259" s="19">
        <f t="shared" ref="AL259:AL322" si="125">IF(SELECT_AGENCY=A259,1,0)</f>
        <v>0</v>
      </c>
      <c r="AM259" s="15">
        <f t="shared" ref="AM259:AM322" si="126">IF(COMP_YEAR=C259,1,0)</f>
        <v>0</v>
      </c>
      <c r="AN259" s="15">
        <f t="shared" ref="AN259:AN322" si="127">IF(QT_1=D259,1,0)</f>
        <v>1</v>
      </c>
      <c r="AO259">
        <f t="shared" si="113"/>
        <v>0</v>
      </c>
      <c r="AP259" s="15">
        <f t="shared" ref="AP259:AP322" si="128">IF(QT_2=D259,1,0)</f>
        <v>0</v>
      </c>
      <c r="AQ259">
        <f t="shared" si="110"/>
        <v>0</v>
      </c>
      <c r="AR259" s="15">
        <f t="shared" ref="AR259:AR322" si="129">IF(QT_3=D259,1,0)</f>
        <v>0</v>
      </c>
      <c r="AS259">
        <f t="shared" si="111"/>
        <v>0</v>
      </c>
      <c r="AT259" s="15">
        <f t="shared" ref="AT259:AT322" si="130">IF(QT_4=D259,1,0)</f>
        <v>0</v>
      </c>
      <c r="AU259">
        <f t="shared" si="112"/>
        <v>0</v>
      </c>
      <c r="AV259" s="15">
        <f t="shared" ref="AV259:AV322" si="131">IF(QTOTAL=D259,1,0)</f>
        <v>0</v>
      </c>
      <c r="AW259">
        <f t="shared" si="114"/>
        <v>0</v>
      </c>
    </row>
    <row r="260" spans="1:49" ht="15" customHeight="1">
      <c r="A260" s="95" t="s">
        <v>25</v>
      </c>
      <c r="B260" s="96">
        <v>6</v>
      </c>
      <c r="C260" s="97">
        <v>2009</v>
      </c>
      <c r="D260" s="95" t="s">
        <v>19</v>
      </c>
      <c r="E260" s="98">
        <v>1</v>
      </c>
      <c r="F260" s="98">
        <v>15</v>
      </c>
      <c r="G260" s="98">
        <v>14</v>
      </c>
      <c r="H260" s="98">
        <v>7</v>
      </c>
      <c r="I260" s="98">
        <v>7</v>
      </c>
      <c r="J260" s="99">
        <v>50</v>
      </c>
      <c r="K260" s="99">
        <v>50</v>
      </c>
      <c r="L260" s="99">
        <v>50</v>
      </c>
      <c r="M260" s="98">
        <v>31</v>
      </c>
      <c r="N260" s="98">
        <v>31</v>
      </c>
      <c r="O260" s="100">
        <v>100</v>
      </c>
      <c r="P260" s="98">
        <v>17</v>
      </c>
      <c r="Q260" s="99">
        <v>16.923913043478301</v>
      </c>
      <c r="R260" s="100">
        <v>16</v>
      </c>
      <c r="S260" s="101">
        <v>42277</v>
      </c>
      <c r="T260">
        <f t="shared" si="115"/>
        <v>0</v>
      </c>
      <c r="U260">
        <f t="shared" si="116"/>
        <v>0</v>
      </c>
      <c r="V260">
        <f t="shared" si="117"/>
        <v>0</v>
      </c>
      <c r="W260">
        <f t="shared" ref="W260:W323" si="132">T260*U260*V260</f>
        <v>0</v>
      </c>
      <c r="Y260" s="19">
        <f t="shared" si="118"/>
        <v>0</v>
      </c>
      <c r="Z260" s="19">
        <f t="shared" si="119"/>
        <v>0</v>
      </c>
      <c r="AA260" s="19">
        <f t="shared" si="120"/>
        <v>1</v>
      </c>
      <c r="AB260" s="19">
        <f t="shared" ref="AB260:AB323" si="133">SUM(Y260*Z260*AA260)</f>
        <v>0</v>
      </c>
      <c r="AC260">
        <f t="shared" si="121"/>
        <v>0</v>
      </c>
      <c r="AD260">
        <f t="shared" ref="AD260:AD323" si="134">SUM(Y260*Z260*AC260)</f>
        <v>0</v>
      </c>
      <c r="AE260">
        <f t="shared" si="122"/>
        <v>0</v>
      </c>
      <c r="AF260">
        <f t="shared" ref="AF260:AF323" si="135">SUM(Y260*Z260*AE260)</f>
        <v>0</v>
      </c>
      <c r="AG260">
        <f t="shared" si="123"/>
        <v>0</v>
      </c>
      <c r="AH260">
        <f t="shared" ref="AH260:AH323" si="136">SUM(Y260*Z260*AG260)</f>
        <v>0</v>
      </c>
      <c r="AI260">
        <f t="shared" si="124"/>
        <v>0</v>
      </c>
      <c r="AJ260">
        <f t="shared" ref="AJ260:AJ323" si="137">Y260*Z260*AI260</f>
        <v>0</v>
      </c>
      <c r="AL260" s="19">
        <f t="shared" si="125"/>
        <v>0</v>
      </c>
      <c r="AM260" s="15">
        <f t="shared" si="126"/>
        <v>0</v>
      </c>
      <c r="AN260" s="15">
        <f t="shared" si="127"/>
        <v>1</v>
      </c>
      <c r="AO260">
        <f t="shared" si="113"/>
        <v>0</v>
      </c>
      <c r="AP260" s="15">
        <f t="shared" si="128"/>
        <v>0</v>
      </c>
      <c r="AQ260">
        <f t="shared" ref="AQ260:AQ323" si="138">SUM(AL260*AM260*AP260)</f>
        <v>0</v>
      </c>
      <c r="AR260" s="15">
        <f t="shared" si="129"/>
        <v>0</v>
      </c>
      <c r="AS260">
        <f t="shared" ref="AS260:AS323" si="139">SUM(AL260*AM260*AR260)</f>
        <v>0</v>
      </c>
      <c r="AT260" s="15">
        <f t="shared" si="130"/>
        <v>0</v>
      </c>
      <c r="AU260">
        <f t="shared" ref="AU260:AU323" si="140">SUM(AL260*AM260*AT260)</f>
        <v>0</v>
      </c>
      <c r="AV260" s="15">
        <f t="shared" si="131"/>
        <v>0</v>
      </c>
      <c r="AW260">
        <f t="shared" si="114"/>
        <v>0</v>
      </c>
    </row>
    <row r="261" spans="1:49" ht="15" customHeight="1">
      <c r="A261" s="95" t="s">
        <v>25</v>
      </c>
      <c r="B261" s="96">
        <v>6</v>
      </c>
      <c r="C261" s="97">
        <v>2009</v>
      </c>
      <c r="D261" s="95" t="s">
        <v>17</v>
      </c>
      <c r="E261" s="98">
        <v>2</v>
      </c>
      <c r="F261" s="98">
        <v>16</v>
      </c>
      <c r="G261" s="98">
        <v>9</v>
      </c>
      <c r="H261" s="98">
        <v>4</v>
      </c>
      <c r="I261" s="98">
        <v>5</v>
      </c>
      <c r="J261" s="99">
        <v>44.4444444444444</v>
      </c>
      <c r="K261" s="99">
        <v>47.826086956521699</v>
      </c>
      <c r="L261" s="99">
        <v>50</v>
      </c>
      <c r="M261" s="98">
        <v>33</v>
      </c>
      <c r="N261" s="98">
        <v>47</v>
      </c>
      <c r="O261" s="100">
        <v>100</v>
      </c>
      <c r="P261" s="98">
        <v>24</v>
      </c>
      <c r="Q261" s="99">
        <v>19.366666666666699</v>
      </c>
      <c r="R261" s="100">
        <v>16</v>
      </c>
      <c r="S261" s="101">
        <v>42277</v>
      </c>
      <c r="T261">
        <f t="shared" si="115"/>
        <v>0</v>
      </c>
      <c r="U261">
        <f t="shared" si="116"/>
        <v>0</v>
      </c>
      <c r="V261">
        <f t="shared" si="117"/>
        <v>0</v>
      </c>
      <c r="W261">
        <f t="shared" si="132"/>
        <v>0</v>
      </c>
      <c r="Y261" s="19">
        <f t="shared" si="118"/>
        <v>0</v>
      </c>
      <c r="Z261" s="19">
        <f t="shared" si="119"/>
        <v>0</v>
      </c>
      <c r="AA261" s="19">
        <f t="shared" si="120"/>
        <v>0</v>
      </c>
      <c r="AB261" s="19">
        <f t="shared" si="133"/>
        <v>0</v>
      </c>
      <c r="AC261">
        <f t="shared" si="121"/>
        <v>1</v>
      </c>
      <c r="AD261">
        <f t="shared" si="134"/>
        <v>0</v>
      </c>
      <c r="AE261">
        <f t="shared" si="122"/>
        <v>0</v>
      </c>
      <c r="AF261">
        <f t="shared" si="135"/>
        <v>0</v>
      </c>
      <c r="AG261">
        <f t="shared" si="123"/>
        <v>0</v>
      </c>
      <c r="AH261">
        <f t="shared" si="136"/>
        <v>0</v>
      </c>
      <c r="AI261">
        <f t="shared" si="124"/>
        <v>0</v>
      </c>
      <c r="AJ261">
        <f t="shared" si="137"/>
        <v>0</v>
      </c>
      <c r="AL261" s="19">
        <f t="shared" si="125"/>
        <v>0</v>
      </c>
      <c r="AM261" s="15">
        <f t="shared" si="126"/>
        <v>0</v>
      </c>
      <c r="AN261" s="15">
        <f t="shared" si="127"/>
        <v>0</v>
      </c>
      <c r="AO261">
        <f t="shared" si="113"/>
        <v>0</v>
      </c>
      <c r="AP261" s="15">
        <f t="shared" si="128"/>
        <v>1</v>
      </c>
      <c r="AQ261">
        <f t="shared" si="138"/>
        <v>0</v>
      </c>
      <c r="AR261" s="15">
        <f t="shared" si="129"/>
        <v>0</v>
      </c>
      <c r="AS261">
        <f t="shared" si="139"/>
        <v>0</v>
      </c>
      <c r="AT261" s="15">
        <f t="shared" si="130"/>
        <v>0</v>
      </c>
      <c r="AU261">
        <f t="shared" si="140"/>
        <v>0</v>
      </c>
      <c r="AV261" s="15">
        <f t="shared" si="131"/>
        <v>0</v>
      </c>
      <c r="AW261">
        <f t="shared" si="114"/>
        <v>0</v>
      </c>
    </row>
    <row r="262" spans="1:49" ht="15" customHeight="1">
      <c r="A262" s="95" t="s">
        <v>25</v>
      </c>
      <c r="B262" s="96">
        <v>6</v>
      </c>
      <c r="C262" s="97">
        <v>2009</v>
      </c>
      <c r="D262" s="95" t="s">
        <v>20</v>
      </c>
      <c r="E262" s="98">
        <v>3</v>
      </c>
      <c r="F262" s="98">
        <v>15</v>
      </c>
      <c r="G262" s="98">
        <v>19</v>
      </c>
      <c r="H262" s="98">
        <v>10</v>
      </c>
      <c r="I262" s="98">
        <v>9</v>
      </c>
      <c r="J262" s="99">
        <v>52.631578947368403</v>
      </c>
      <c r="K262" s="99">
        <v>50</v>
      </c>
      <c r="L262" s="99">
        <v>50</v>
      </c>
      <c r="M262" s="98">
        <v>39</v>
      </c>
      <c r="N262" s="98">
        <v>62</v>
      </c>
      <c r="O262" s="100">
        <v>100</v>
      </c>
      <c r="P262" s="98">
        <v>20</v>
      </c>
      <c r="Q262" s="99">
        <v>20.373626373626401</v>
      </c>
      <c r="R262" s="100">
        <v>16</v>
      </c>
      <c r="S262" s="101">
        <v>42277</v>
      </c>
      <c r="T262">
        <f t="shared" si="115"/>
        <v>0</v>
      </c>
      <c r="U262">
        <f t="shared" si="116"/>
        <v>0</v>
      </c>
      <c r="V262">
        <f t="shared" si="117"/>
        <v>0</v>
      </c>
      <c r="W262">
        <f t="shared" si="132"/>
        <v>0</v>
      </c>
      <c r="Y262" s="19">
        <f t="shared" si="118"/>
        <v>0</v>
      </c>
      <c r="Z262" s="19">
        <f t="shared" si="119"/>
        <v>0</v>
      </c>
      <c r="AA262" s="19">
        <f t="shared" si="120"/>
        <v>0</v>
      </c>
      <c r="AB262" s="19">
        <f t="shared" si="133"/>
        <v>0</v>
      </c>
      <c r="AC262">
        <f t="shared" si="121"/>
        <v>0</v>
      </c>
      <c r="AD262">
        <f t="shared" si="134"/>
        <v>0</v>
      </c>
      <c r="AE262">
        <f t="shared" si="122"/>
        <v>1</v>
      </c>
      <c r="AF262">
        <f t="shared" si="135"/>
        <v>0</v>
      </c>
      <c r="AG262">
        <f t="shared" si="123"/>
        <v>0</v>
      </c>
      <c r="AH262">
        <f t="shared" si="136"/>
        <v>0</v>
      </c>
      <c r="AI262">
        <f t="shared" si="124"/>
        <v>0</v>
      </c>
      <c r="AJ262">
        <f t="shared" si="137"/>
        <v>0</v>
      </c>
      <c r="AL262" s="19">
        <f t="shared" si="125"/>
        <v>0</v>
      </c>
      <c r="AM262" s="15">
        <f t="shared" si="126"/>
        <v>0</v>
      </c>
      <c r="AN262" s="15">
        <f t="shared" si="127"/>
        <v>0</v>
      </c>
      <c r="AO262">
        <f t="shared" si="113"/>
        <v>0</v>
      </c>
      <c r="AP262" s="15">
        <f t="shared" si="128"/>
        <v>0</v>
      </c>
      <c r="AQ262">
        <f t="shared" si="138"/>
        <v>0</v>
      </c>
      <c r="AR262" s="15">
        <f t="shared" si="129"/>
        <v>1</v>
      </c>
      <c r="AS262">
        <f t="shared" si="139"/>
        <v>0</v>
      </c>
      <c r="AT262" s="15">
        <f t="shared" si="130"/>
        <v>0</v>
      </c>
      <c r="AU262">
        <f t="shared" si="140"/>
        <v>0</v>
      </c>
      <c r="AV262" s="15">
        <f t="shared" si="131"/>
        <v>0</v>
      </c>
      <c r="AW262">
        <f t="shared" si="114"/>
        <v>0</v>
      </c>
    </row>
    <row r="263" spans="1:49" ht="15" customHeight="1">
      <c r="A263" s="95" t="s">
        <v>25</v>
      </c>
      <c r="B263" s="96">
        <v>6</v>
      </c>
      <c r="C263" s="97">
        <v>2013</v>
      </c>
      <c r="D263" s="95" t="s">
        <v>21</v>
      </c>
      <c r="E263" s="98">
        <v>4</v>
      </c>
      <c r="F263" s="98">
        <v>6</v>
      </c>
      <c r="G263" s="98">
        <v>12</v>
      </c>
      <c r="H263" s="98">
        <v>12</v>
      </c>
      <c r="I263" s="98">
        <v>0</v>
      </c>
      <c r="J263" s="99">
        <v>100</v>
      </c>
      <c r="K263" s="99">
        <v>89.5833333333333</v>
      </c>
      <c r="L263" s="99">
        <v>50</v>
      </c>
      <c r="M263" s="98">
        <v>30</v>
      </c>
      <c r="N263" s="98">
        <v>66</v>
      </c>
      <c r="O263" s="100">
        <v>100</v>
      </c>
      <c r="P263" s="98">
        <v>18</v>
      </c>
      <c r="Q263" s="99">
        <v>20.728260869565201</v>
      </c>
      <c r="R263" s="100">
        <v>16</v>
      </c>
      <c r="S263" s="101">
        <v>42277</v>
      </c>
      <c r="T263">
        <f t="shared" si="115"/>
        <v>0</v>
      </c>
      <c r="U263">
        <f t="shared" si="116"/>
        <v>0</v>
      </c>
      <c r="V263">
        <f t="shared" si="117"/>
        <v>0</v>
      </c>
      <c r="W263">
        <f t="shared" si="132"/>
        <v>0</v>
      </c>
      <c r="Y263" s="19">
        <f t="shared" si="118"/>
        <v>0</v>
      </c>
      <c r="Z263" s="19">
        <f t="shared" si="119"/>
        <v>0</v>
      </c>
      <c r="AA263" s="19">
        <f t="shared" si="120"/>
        <v>0</v>
      </c>
      <c r="AB263" s="19">
        <f t="shared" si="133"/>
        <v>0</v>
      </c>
      <c r="AC263">
        <f t="shared" si="121"/>
        <v>0</v>
      </c>
      <c r="AD263">
        <f t="shared" si="134"/>
        <v>0</v>
      </c>
      <c r="AE263">
        <f t="shared" si="122"/>
        <v>0</v>
      </c>
      <c r="AF263">
        <f t="shared" si="135"/>
        <v>0</v>
      </c>
      <c r="AG263">
        <f t="shared" si="123"/>
        <v>1</v>
      </c>
      <c r="AH263">
        <f t="shared" si="136"/>
        <v>0</v>
      </c>
      <c r="AI263">
        <f t="shared" si="124"/>
        <v>0</v>
      </c>
      <c r="AJ263">
        <f t="shared" si="137"/>
        <v>0</v>
      </c>
      <c r="AL263" s="19">
        <f t="shared" si="125"/>
        <v>0</v>
      </c>
      <c r="AM263" s="15">
        <f t="shared" si="126"/>
        <v>0</v>
      </c>
      <c r="AN263" s="15">
        <f t="shared" si="127"/>
        <v>0</v>
      </c>
      <c r="AO263">
        <f t="shared" si="113"/>
        <v>0</v>
      </c>
      <c r="AP263" s="15">
        <f t="shared" si="128"/>
        <v>0</v>
      </c>
      <c r="AQ263">
        <f t="shared" si="138"/>
        <v>0</v>
      </c>
      <c r="AR263" s="15">
        <f t="shared" si="129"/>
        <v>0</v>
      </c>
      <c r="AS263">
        <f t="shared" si="139"/>
        <v>0</v>
      </c>
      <c r="AT263" s="15">
        <f t="shared" si="130"/>
        <v>1</v>
      </c>
      <c r="AU263">
        <f t="shared" si="140"/>
        <v>0</v>
      </c>
      <c r="AV263" s="15">
        <f t="shared" si="131"/>
        <v>0</v>
      </c>
      <c r="AW263">
        <f t="shared" si="114"/>
        <v>0</v>
      </c>
    </row>
    <row r="264" spans="1:49" ht="15" customHeight="1">
      <c r="A264" s="95" t="s">
        <v>25</v>
      </c>
      <c r="B264" s="96">
        <v>6</v>
      </c>
      <c r="C264" s="97">
        <v>2009</v>
      </c>
      <c r="D264" s="95" t="s">
        <v>18</v>
      </c>
      <c r="E264" s="98">
        <v>5</v>
      </c>
      <c r="F264" s="98">
        <v>58</v>
      </c>
      <c r="G264" s="98">
        <v>56</v>
      </c>
      <c r="H264" s="98">
        <v>28</v>
      </c>
      <c r="I264" s="98">
        <v>28</v>
      </c>
      <c r="J264" s="94"/>
      <c r="K264" s="99">
        <v>50</v>
      </c>
      <c r="L264" s="99">
        <v>50</v>
      </c>
      <c r="M264" s="94"/>
      <c r="N264" s="98">
        <v>74</v>
      </c>
      <c r="O264" s="100">
        <v>100</v>
      </c>
      <c r="P264" s="94"/>
      <c r="Q264" s="99">
        <v>18.587247173116701</v>
      </c>
      <c r="R264" s="100">
        <v>16</v>
      </c>
      <c r="S264" s="101">
        <v>42277</v>
      </c>
      <c r="T264">
        <f t="shared" si="115"/>
        <v>0</v>
      </c>
      <c r="U264">
        <f t="shared" si="116"/>
        <v>0</v>
      </c>
      <c r="V264">
        <f t="shared" si="117"/>
        <v>1</v>
      </c>
      <c r="W264">
        <f t="shared" si="132"/>
        <v>0</v>
      </c>
      <c r="Y264" s="19">
        <f t="shared" si="118"/>
        <v>0</v>
      </c>
      <c r="Z264" s="19">
        <f t="shared" si="119"/>
        <v>0</v>
      </c>
      <c r="AA264" s="19">
        <f t="shared" si="120"/>
        <v>0</v>
      </c>
      <c r="AB264" s="19">
        <f t="shared" si="133"/>
        <v>0</v>
      </c>
      <c r="AC264">
        <f t="shared" si="121"/>
        <v>0</v>
      </c>
      <c r="AD264">
        <f t="shared" si="134"/>
        <v>0</v>
      </c>
      <c r="AE264">
        <f t="shared" si="122"/>
        <v>0</v>
      </c>
      <c r="AF264">
        <f t="shared" si="135"/>
        <v>0</v>
      </c>
      <c r="AG264">
        <f t="shared" si="123"/>
        <v>0</v>
      </c>
      <c r="AH264">
        <f t="shared" si="136"/>
        <v>0</v>
      </c>
      <c r="AI264">
        <f t="shared" si="124"/>
        <v>1</v>
      </c>
      <c r="AJ264">
        <f t="shared" si="137"/>
        <v>0</v>
      </c>
      <c r="AL264" s="19">
        <f t="shared" si="125"/>
        <v>0</v>
      </c>
      <c r="AM264" s="15">
        <f t="shared" si="126"/>
        <v>0</v>
      </c>
      <c r="AN264" s="15">
        <f t="shared" si="127"/>
        <v>0</v>
      </c>
      <c r="AO264">
        <f t="shared" si="113"/>
        <v>0</v>
      </c>
      <c r="AP264" s="15">
        <f t="shared" si="128"/>
        <v>0</v>
      </c>
      <c r="AQ264">
        <f t="shared" si="138"/>
        <v>0</v>
      </c>
      <c r="AR264" s="15">
        <f t="shared" si="129"/>
        <v>0</v>
      </c>
      <c r="AS264">
        <f t="shared" si="139"/>
        <v>0</v>
      </c>
      <c r="AT264" s="15">
        <f t="shared" si="130"/>
        <v>0</v>
      </c>
      <c r="AU264">
        <f t="shared" si="140"/>
        <v>0</v>
      </c>
      <c r="AV264" s="15">
        <f t="shared" si="131"/>
        <v>1</v>
      </c>
      <c r="AW264">
        <f t="shared" si="114"/>
        <v>0</v>
      </c>
    </row>
    <row r="265" spans="1:49" ht="15" customHeight="1">
      <c r="A265" s="95" t="s">
        <v>25</v>
      </c>
      <c r="B265" s="96">
        <v>6</v>
      </c>
      <c r="C265" s="97">
        <v>2012</v>
      </c>
      <c r="D265" s="95" t="s">
        <v>17</v>
      </c>
      <c r="E265" s="98">
        <v>2</v>
      </c>
      <c r="F265" s="98">
        <v>20</v>
      </c>
      <c r="G265" s="98">
        <v>10</v>
      </c>
      <c r="H265" s="98">
        <v>2</v>
      </c>
      <c r="I265" s="98">
        <v>8</v>
      </c>
      <c r="J265" s="99">
        <v>20</v>
      </c>
      <c r="K265" s="99">
        <v>37.037037037037003</v>
      </c>
      <c r="L265" s="99">
        <v>50</v>
      </c>
      <c r="M265" s="98">
        <v>50</v>
      </c>
      <c r="N265" s="98">
        <v>67</v>
      </c>
      <c r="O265" s="100">
        <v>100</v>
      </c>
      <c r="P265" s="98">
        <v>40</v>
      </c>
      <c r="Q265" s="99">
        <v>35.835164835164797</v>
      </c>
      <c r="R265" s="100">
        <v>16</v>
      </c>
      <c r="S265" s="101">
        <v>42277</v>
      </c>
      <c r="T265">
        <f t="shared" si="115"/>
        <v>0</v>
      </c>
      <c r="U265">
        <f t="shared" si="116"/>
        <v>0</v>
      </c>
      <c r="V265">
        <f t="shared" si="117"/>
        <v>0</v>
      </c>
      <c r="W265">
        <f t="shared" si="132"/>
        <v>0</v>
      </c>
      <c r="Y265" s="19">
        <f t="shared" si="118"/>
        <v>0</v>
      </c>
      <c r="Z265" s="19">
        <f t="shared" si="119"/>
        <v>0</v>
      </c>
      <c r="AA265" s="19">
        <f t="shared" si="120"/>
        <v>0</v>
      </c>
      <c r="AB265" s="19">
        <f t="shared" si="133"/>
        <v>0</v>
      </c>
      <c r="AC265">
        <f t="shared" si="121"/>
        <v>1</v>
      </c>
      <c r="AD265">
        <f t="shared" si="134"/>
        <v>0</v>
      </c>
      <c r="AE265">
        <f t="shared" si="122"/>
        <v>0</v>
      </c>
      <c r="AF265">
        <f t="shared" si="135"/>
        <v>0</v>
      </c>
      <c r="AG265">
        <f t="shared" si="123"/>
        <v>0</v>
      </c>
      <c r="AH265">
        <f t="shared" si="136"/>
        <v>0</v>
      </c>
      <c r="AI265">
        <f t="shared" si="124"/>
        <v>0</v>
      </c>
      <c r="AJ265">
        <f t="shared" si="137"/>
        <v>0</v>
      </c>
      <c r="AL265" s="19">
        <f t="shared" si="125"/>
        <v>0</v>
      </c>
      <c r="AM265" s="15">
        <f t="shared" si="126"/>
        <v>0</v>
      </c>
      <c r="AN265" s="15">
        <f t="shared" si="127"/>
        <v>0</v>
      </c>
      <c r="AO265">
        <f t="shared" si="113"/>
        <v>0</v>
      </c>
      <c r="AP265" s="15">
        <f t="shared" si="128"/>
        <v>1</v>
      </c>
      <c r="AQ265">
        <f t="shared" si="138"/>
        <v>0</v>
      </c>
      <c r="AR265" s="15">
        <f t="shared" si="129"/>
        <v>0</v>
      </c>
      <c r="AS265">
        <f t="shared" si="139"/>
        <v>0</v>
      </c>
      <c r="AT265" s="15">
        <f t="shared" si="130"/>
        <v>0</v>
      </c>
      <c r="AU265">
        <f t="shared" si="140"/>
        <v>0</v>
      </c>
      <c r="AV265" s="15">
        <f t="shared" si="131"/>
        <v>0</v>
      </c>
      <c r="AW265">
        <f t="shared" si="114"/>
        <v>0</v>
      </c>
    </row>
    <row r="266" spans="1:49" ht="15" customHeight="1">
      <c r="A266" s="95" t="s">
        <v>25</v>
      </c>
      <c r="B266" s="96">
        <v>6</v>
      </c>
      <c r="C266" s="97">
        <v>2010</v>
      </c>
      <c r="D266" s="95" t="s">
        <v>17</v>
      </c>
      <c r="E266" s="98">
        <v>2</v>
      </c>
      <c r="F266" s="98">
        <v>18</v>
      </c>
      <c r="G266" s="98">
        <v>13</v>
      </c>
      <c r="H266" s="98">
        <v>6</v>
      </c>
      <c r="I266" s="98">
        <v>7</v>
      </c>
      <c r="J266" s="99">
        <v>46.153846153846203</v>
      </c>
      <c r="K266" s="99">
        <v>42.857142857142897</v>
      </c>
      <c r="L266" s="99">
        <v>50</v>
      </c>
      <c r="M266" s="98">
        <v>34</v>
      </c>
      <c r="N266" s="98">
        <v>49</v>
      </c>
      <c r="O266" s="100">
        <v>100</v>
      </c>
      <c r="P266" s="98">
        <v>21</v>
      </c>
      <c r="Q266" s="99">
        <v>17.6444444444444</v>
      </c>
      <c r="R266" s="100">
        <v>16</v>
      </c>
      <c r="S266" s="101">
        <v>42277</v>
      </c>
      <c r="T266">
        <f t="shared" si="115"/>
        <v>0</v>
      </c>
      <c r="U266">
        <f t="shared" si="116"/>
        <v>0</v>
      </c>
      <c r="V266">
        <f t="shared" si="117"/>
        <v>0</v>
      </c>
      <c r="W266">
        <f t="shared" si="132"/>
        <v>0</v>
      </c>
      <c r="Y266" s="19">
        <f t="shared" si="118"/>
        <v>0</v>
      </c>
      <c r="Z266" s="19">
        <f t="shared" si="119"/>
        <v>0</v>
      </c>
      <c r="AA266" s="19">
        <f t="shared" si="120"/>
        <v>0</v>
      </c>
      <c r="AB266" s="19">
        <f t="shared" si="133"/>
        <v>0</v>
      </c>
      <c r="AC266">
        <f t="shared" si="121"/>
        <v>1</v>
      </c>
      <c r="AD266">
        <f t="shared" si="134"/>
        <v>0</v>
      </c>
      <c r="AE266">
        <f t="shared" si="122"/>
        <v>0</v>
      </c>
      <c r="AF266">
        <f t="shared" si="135"/>
        <v>0</v>
      </c>
      <c r="AG266">
        <f t="shared" si="123"/>
        <v>0</v>
      </c>
      <c r="AH266">
        <f t="shared" si="136"/>
        <v>0</v>
      </c>
      <c r="AI266">
        <f t="shared" si="124"/>
        <v>0</v>
      </c>
      <c r="AJ266">
        <f t="shared" si="137"/>
        <v>0</v>
      </c>
      <c r="AL266" s="19">
        <f t="shared" si="125"/>
        <v>0</v>
      </c>
      <c r="AM266" s="15">
        <f t="shared" si="126"/>
        <v>0</v>
      </c>
      <c r="AN266" s="15">
        <f t="shared" si="127"/>
        <v>0</v>
      </c>
      <c r="AO266">
        <f t="shared" si="113"/>
        <v>0</v>
      </c>
      <c r="AP266" s="15">
        <f t="shared" si="128"/>
        <v>1</v>
      </c>
      <c r="AQ266">
        <f t="shared" si="138"/>
        <v>0</v>
      </c>
      <c r="AR266" s="15">
        <f t="shared" si="129"/>
        <v>0</v>
      </c>
      <c r="AS266">
        <f t="shared" si="139"/>
        <v>0</v>
      </c>
      <c r="AT266" s="15">
        <f t="shared" si="130"/>
        <v>0</v>
      </c>
      <c r="AU266">
        <f t="shared" si="140"/>
        <v>0</v>
      </c>
      <c r="AV266" s="15">
        <f t="shared" si="131"/>
        <v>0</v>
      </c>
      <c r="AW266">
        <f t="shared" si="114"/>
        <v>0</v>
      </c>
    </row>
    <row r="267" spans="1:49" ht="15" customHeight="1">
      <c r="A267" s="95" t="s">
        <v>25</v>
      </c>
      <c r="B267" s="96">
        <v>6</v>
      </c>
      <c r="C267" s="97">
        <v>2010</v>
      </c>
      <c r="D267" s="95" t="s">
        <v>20</v>
      </c>
      <c r="E267" s="98">
        <v>3</v>
      </c>
      <c r="F267" s="98">
        <v>29</v>
      </c>
      <c r="G267" s="98">
        <v>14</v>
      </c>
      <c r="H267" s="98">
        <v>4</v>
      </c>
      <c r="I267" s="98">
        <v>10</v>
      </c>
      <c r="J267" s="99">
        <v>28.571428571428601</v>
      </c>
      <c r="K267" s="99">
        <v>38.095238095238102</v>
      </c>
      <c r="L267" s="99">
        <v>50</v>
      </c>
      <c r="M267" s="98">
        <v>50</v>
      </c>
      <c r="N267" s="98">
        <v>78</v>
      </c>
      <c r="O267" s="100">
        <v>100</v>
      </c>
      <c r="P267" s="98">
        <v>36</v>
      </c>
      <c r="Q267" s="99">
        <v>25.582417582417602</v>
      </c>
      <c r="R267" s="100">
        <v>16</v>
      </c>
      <c r="S267" s="101">
        <v>42277</v>
      </c>
      <c r="T267">
        <f t="shared" si="115"/>
        <v>0</v>
      </c>
      <c r="U267">
        <f t="shared" si="116"/>
        <v>0</v>
      </c>
      <c r="V267">
        <f t="shared" si="117"/>
        <v>0</v>
      </c>
      <c r="W267">
        <f t="shared" si="132"/>
        <v>0</v>
      </c>
      <c r="Y267" s="19">
        <f t="shared" si="118"/>
        <v>0</v>
      </c>
      <c r="Z267" s="19">
        <f t="shared" si="119"/>
        <v>0</v>
      </c>
      <c r="AA267" s="19">
        <f t="shared" si="120"/>
        <v>0</v>
      </c>
      <c r="AB267" s="19">
        <f t="shared" si="133"/>
        <v>0</v>
      </c>
      <c r="AC267">
        <f t="shared" si="121"/>
        <v>0</v>
      </c>
      <c r="AD267">
        <f t="shared" si="134"/>
        <v>0</v>
      </c>
      <c r="AE267">
        <f t="shared" si="122"/>
        <v>1</v>
      </c>
      <c r="AF267">
        <f t="shared" si="135"/>
        <v>0</v>
      </c>
      <c r="AG267">
        <f t="shared" si="123"/>
        <v>0</v>
      </c>
      <c r="AH267">
        <f t="shared" si="136"/>
        <v>0</v>
      </c>
      <c r="AI267">
        <f t="shared" si="124"/>
        <v>0</v>
      </c>
      <c r="AJ267">
        <f t="shared" si="137"/>
        <v>0</v>
      </c>
      <c r="AL267" s="19">
        <f t="shared" si="125"/>
        <v>0</v>
      </c>
      <c r="AM267" s="15">
        <f t="shared" si="126"/>
        <v>0</v>
      </c>
      <c r="AN267" s="15">
        <f t="shared" si="127"/>
        <v>0</v>
      </c>
      <c r="AO267">
        <f t="shared" si="113"/>
        <v>0</v>
      </c>
      <c r="AP267" s="15">
        <f t="shared" si="128"/>
        <v>0</v>
      </c>
      <c r="AQ267">
        <f t="shared" si="138"/>
        <v>0</v>
      </c>
      <c r="AR267" s="15">
        <f t="shared" si="129"/>
        <v>1</v>
      </c>
      <c r="AS267">
        <f t="shared" si="139"/>
        <v>0</v>
      </c>
      <c r="AT267" s="15">
        <f t="shared" si="130"/>
        <v>0</v>
      </c>
      <c r="AU267">
        <f t="shared" si="140"/>
        <v>0</v>
      </c>
      <c r="AV267" s="15">
        <f t="shared" si="131"/>
        <v>0</v>
      </c>
      <c r="AW267">
        <f t="shared" si="114"/>
        <v>0</v>
      </c>
    </row>
    <row r="268" spans="1:49" ht="15" customHeight="1">
      <c r="A268" s="95" t="s">
        <v>25</v>
      </c>
      <c r="B268" s="96">
        <v>6</v>
      </c>
      <c r="C268" s="97">
        <v>2010</v>
      </c>
      <c r="D268" s="95" t="s">
        <v>21</v>
      </c>
      <c r="E268" s="98">
        <v>4</v>
      </c>
      <c r="F268" s="98">
        <v>23</v>
      </c>
      <c r="G268" s="98">
        <v>21</v>
      </c>
      <c r="H268" s="98">
        <v>11</v>
      </c>
      <c r="I268" s="98">
        <v>10</v>
      </c>
      <c r="J268" s="99">
        <v>52.380952380952401</v>
      </c>
      <c r="K268" s="99">
        <v>42.857142857142897</v>
      </c>
      <c r="L268" s="99">
        <v>50</v>
      </c>
      <c r="M268" s="98">
        <v>59</v>
      </c>
      <c r="N268" s="98">
        <v>101</v>
      </c>
      <c r="O268" s="100">
        <v>100</v>
      </c>
      <c r="P268" s="98">
        <v>38</v>
      </c>
      <c r="Q268" s="99">
        <v>34.760869565217398</v>
      </c>
      <c r="R268" s="100">
        <v>16</v>
      </c>
      <c r="S268" s="101">
        <v>42277</v>
      </c>
      <c r="T268">
        <f t="shared" si="115"/>
        <v>0</v>
      </c>
      <c r="U268">
        <f t="shared" si="116"/>
        <v>0</v>
      </c>
      <c r="V268">
        <f t="shared" si="117"/>
        <v>0</v>
      </c>
      <c r="W268">
        <f t="shared" si="132"/>
        <v>0</v>
      </c>
      <c r="Y268" s="19">
        <f t="shared" si="118"/>
        <v>0</v>
      </c>
      <c r="Z268" s="19">
        <f t="shared" si="119"/>
        <v>0</v>
      </c>
      <c r="AA268" s="19">
        <f t="shared" si="120"/>
        <v>0</v>
      </c>
      <c r="AB268" s="19">
        <f t="shared" si="133"/>
        <v>0</v>
      </c>
      <c r="AC268">
        <f t="shared" si="121"/>
        <v>0</v>
      </c>
      <c r="AD268">
        <f t="shared" si="134"/>
        <v>0</v>
      </c>
      <c r="AE268">
        <f t="shared" si="122"/>
        <v>0</v>
      </c>
      <c r="AF268">
        <f t="shared" si="135"/>
        <v>0</v>
      </c>
      <c r="AG268">
        <f t="shared" si="123"/>
        <v>1</v>
      </c>
      <c r="AH268">
        <f t="shared" si="136"/>
        <v>0</v>
      </c>
      <c r="AI268">
        <f t="shared" si="124"/>
        <v>0</v>
      </c>
      <c r="AJ268">
        <f t="shared" si="137"/>
        <v>0</v>
      </c>
      <c r="AL268" s="19">
        <f t="shared" si="125"/>
        <v>0</v>
      </c>
      <c r="AM268" s="15">
        <f t="shared" si="126"/>
        <v>0</v>
      </c>
      <c r="AN268" s="15">
        <f t="shared" si="127"/>
        <v>0</v>
      </c>
      <c r="AO268">
        <f t="shared" si="113"/>
        <v>0</v>
      </c>
      <c r="AP268" s="15">
        <f t="shared" si="128"/>
        <v>0</v>
      </c>
      <c r="AQ268">
        <f t="shared" si="138"/>
        <v>0</v>
      </c>
      <c r="AR268" s="15">
        <f t="shared" si="129"/>
        <v>0</v>
      </c>
      <c r="AS268">
        <f t="shared" si="139"/>
        <v>0</v>
      </c>
      <c r="AT268" s="15">
        <f t="shared" si="130"/>
        <v>1</v>
      </c>
      <c r="AU268">
        <f t="shared" si="140"/>
        <v>0</v>
      </c>
      <c r="AV268" s="15">
        <f t="shared" si="131"/>
        <v>0</v>
      </c>
      <c r="AW268">
        <f t="shared" si="114"/>
        <v>0</v>
      </c>
    </row>
    <row r="269" spans="1:49" ht="15" customHeight="1">
      <c r="A269" s="95" t="s">
        <v>25</v>
      </c>
      <c r="B269" s="96">
        <v>6</v>
      </c>
      <c r="C269" s="97">
        <v>2006</v>
      </c>
      <c r="D269" s="95" t="s">
        <v>19</v>
      </c>
      <c r="E269" s="98">
        <v>1</v>
      </c>
      <c r="F269" s="98">
        <v>0</v>
      </c>
      <c r="G269" s="98">
        <v>1</v>
      </c>
      <c r="H269" s="98">
        <v>1</v>
      </c>
      <c r="I269" s="98">
        <v>0</v>
      </c>
      <c r="J269" s="99">
        <v>100</v>
      </c>
      <c r="K269" s="99">
        <v>100</v>
      </c>
      <c r="L269" s="99">
        <v>50</v>
      </c>
      <c r="M269" s="98">
        <v>1</v>
      </c>
      <c r="N269" s="98">
        <v>1</v>
      </c>
      <c r="O269" s="100">
        <v>100</v>
      </c>
      <c r="P269" s="98">
        <v>0</v>
      </c>
      <c r="Q269" s="99">
        <v>1</v>
      </c>
      <c r="R269" s="100">
        <v>16</v>
      </c>
      <c r="S269" s="101">
        <v>42277</v>
      </c>
      <c r="T269">
        <f t="shared" si="115"/>
        <v>0</v>
      </c>
      <c r="U269">
        <f t="shared" si="116"/>
        <v>0</v>
      </c>
      <c r="V269">
        <f t="shared" si="117"/>
        <v>0</v>
      </c>
      <c r="W269">
        <f t="shared" si="132"/>
        <v>0</v>
      </c>
      <c r="Y269" s="19">
        <f t="shared" si="118"/>
        <v>0</v>
      </c>
      <c r="Z269" s="19">
        <f t="shared" si="119"/>
        <v>0</v>
      </c>
      <c r="AA269" s="19">
        <f t="shared" si="120"/>
        <v>1</v>
      </c>
      <c r="AB269" s="19">
        <f t="shared" si="133"/>
        <v>0</v>
      </c>
      <c r="AC269">
        <f t="shared" si="121"/>
        <v>0</v>
      </c>
      <c r="AD269">
        <f t="shared" si="134"/>
        <v>0</v>
      </c>
      <c r="AE269">
        <f t="shared" si="122"/>
        <v>0</v>
      </c>
      <c r="AF269">
        <f t="shared" si="135"/>
        <v>0</v>
      </c>
      <c r="AG269">
        <f t="shared" si="123"/>
        <v>0</v>
      </c>
      <c r="AH269">
        <f t="shared" si="136"/>
        <v>0</v>
      </c>
      <c r="AI269">
        <f t="shared" si="124"/>
        <v>0</v>
      </c>
      <c r="AJ269">
        <f t="shared" si="137"/>
        <v>0</v>
      </c>
      <c r="AL269" s="19">
        <f t="shared" si="125"/>
        <v>0</v>
      </c>
      <c r="AM269" s="15">
        <f t="shared" si="126"/>
        <v>0</v>
      </c>
      <c r="AN269" s="15">
        <f t="shared" si="127"/>
        <v>1</v>
      </c>
      <c r="AO269">
        <f t="shared" si="113"/>
        <v>0</v>
      </c>
      <c r="AP269" s="15">
        <f t="shared" si="128"/>
        <v>0</v>
      </c>
      <c r="AQ269">
        <f t="shared" si="138"/>
        <v>0</v>
      </c>
      <c r="AR269" s="15">
        <f t="shared" si="129"/>
        <v>0</v>
      </c>
      <c r="AS269">
        <f t="shared" si="139"/>
        <v>0</v>
      </c>
      <c r="AT269" s="15">
        <f t="shared" si="130"/>
        <v>0</v>
      </c>
      <c r="AU269">
        <f t="shared" si="140"/>
        <v>0</v>
      </c>
      <c r="AV269" s="15">
        <f t="shared" si="131"/>
        <v>0</v>
      </c>
      <c r="AW269">
        <f t="shared" si="114"/>
        <v>0</v>
      </c>
    </row>
    <row r="270" spans="1:49" ht="15" customHeight="1">
      <c r="A270" s="95" t="s">
        <v>25</v>
      </c>
      <c r="B270" s="96">
        <v>6</v>
      </c>
      <c r="C270" s="97">
        <v>2011</v>
      </c>
      <c r="D270" s="95" t="s">
        <v>19</v>
      </c>
      <c r="E270" s="98">
        <v>1</v>
      </c>
      <c r="F270" s="98">
        <v>13</v>
      </c>
      <c r="G270" s="98">
        <v>22</v>
      </c>
      <c r="H270" s="98">
        <v>15</v>
      </c>
      <c r="I270" s="98">
        <v>7</v>
      </c>
      <c r="J270" s="99">
        <v>68.181818181818201</v>
      </c>
      <c r="K270" s="99">
        <v>68.181818181818201</v>
      </c>
      <c r="L270" s="99">
        <v>50</v>
      </c>
      <c r="M270" s="98">
        <v>51</v>
      </c>
      <c r="N270" s="98">
        <v>51</v>
      </c>
      <c r="O270" s="100">
        <v>100</v>
      </c>
      <c r="P270" s="98">
        <v>29</v>
      </c>
      <c r="Q270" s="99">
        <v>31.413043478260899</v>
      </c>
      <c r="R270" s="100">
        <v>16</v>
      </c>
      <c r="S270" s="101">
        <v>42277</v>
      </c>
      <c r="T270">
        <f t="shared" si="115"/>
        <v>0</v>
      </c>
      <c r="U270">
        <f t="shared" si="116"/>
        <v>0</v>
      </c>
      <c r="V270">
        <f t="shared" si="117"/>
        <v>0</v>
      </c>
      <c r="W270">
        <f t="shared" si="132"/>
        <v>0</v>
      </c>
      <c r="Y270" s="19">
        <f t="shared" si="118"/>
        <v>0</v>
      </c>
      <c r="Z270" s="19">
        <f t="shared" si="119"/>
        <v>0</v>
      </c>
      <c r="AA270" s="19">
        <f t="shared" si="120"/>
        <v>1</v>
      </c>
      <c r="AB270" s="19">
        <f t="shared" si="133"/>
        <v>0</v>
      </c>
      <c r="AC270">
        <f t="shared" si="121"/>
        <v>0</v>
      </c>
      <c r="AD270">
        <f t="shared" si="134"/>
        <v>0</v>
      </c>
      <c r="AE270">
        <f t="shared" si="122"/>
        <v>0</v>
      </c>
      <c r="AF270">
        <f t="shared" si="135"/>
        <v>0</v>
      </c>
      <c r="AG270">
        <f t="shared" si="123"/>
        <v>0</v>
      </c>
      <c r="AH270">
        <f t="shared" si="136"/>
        <v>0</v>
      </c>
      <c r="AI270">
        <f t="shared" si="124"/>
        <v>0</v>
      </c>
      <c r="AJ270">
        <f t="shared" si="137"/>
        <v>0</v>
      </c>
      <c r="AL270" s="19">
        <f t="shared" si="125"/>
        <v>0</v>
      </c>
      <c r="AM270" s="15">
        <f t="shared" si="126"/>
        <v>0</v>
      </c>
      <c r="AN270" s="15">
        <f t="shared" si="127"/>
        <v>1</v>
      </c>
      <c r="AO270">
        <f t="shared" si="113"/>
        <v>0</v>
      </c>
      <c r="AP270" s="15">
        <f t="shared" si="128"/>
        <v>0</v>
      </c>
      <c r="AQ270">
        <f t="shared" si="138"/>
        <v>0</v>
      </c>
      <c r="AR270" s="15">
        <f t="shared" si="129"/>
        <v>0</v>
      </c>
      <c r="AS270">
        <f t="shared" si="139"/>
        <v>0</v>
      </c>
      <c r="AT270" s="15">
        <f t="shared" si="130"/>
        <v>0</v>
      </c>
      <c r="AU270">
        <f t="shared" si="140"/>
        <v>0</v>
      </c>
      <c r="AV270" s="15">
        <f t="shared" si="131"/>
        <v>0</v>
      </c>
      <c r="AW270">
        <f t="shared" si="114"/>
        <v>0</v>
      </c>
    </row>
    <row r="271" spans="1:49" ht="15" customHeight="1">
      <c r="A271" s="95" t="s">
        <v>25</v>
      </c>
      <c r="B271" s="96">
        <v>6</v>
      </c>
      <c r="C271" s="97">
        <v>2011</v>
      </c>
      <c r="D271" s="95" t="s">
        <v>17</v>
      </c>
      <c r="E271" s="98">
        <v>2</v>
      </c>
      <c r="F271" s="98">
        <v>20</v>
      </c>
      <c r="G271" s="98">
        <v>12</v>
      </c>
      <c r="H271" s="98">
        <v>4</v>
      </c>
      <c r="I271" s="98">
        <v>8</v>
      </c>
      <c r="J271" s="99">
        <v>33.3333333333333</v>
      </c>
      <c r="K271" s="99">
        <v>55.882352941176499</v>
      </c>
      <c r="L271" s="99">
        <v>50</v>
      </c>
      <c r="M271" s="98">
        <v>49</v>
      </c>
      <c r="N271" s="98">
        <v>71</v>
      </c>
      <c r="O271" s="100">
        <v>100</v>
      </c>
      <c r="P271" s="98">
        <v>37</v>
      </c>
      <c r="Q271" s="99">
        <v>31.155555555555601</v>
      </c>
      <c r="R271" s="100">
        <v>16</v>
      </c>
      <c r="S271" s="101">
        <v>42277</v>
      </c>
      <c r="T271">
        <f t="shared" si="115"/>
        <v>0</v>
      </c>
      <c r="U271">
        <f t="shared" si="116"/>
        <v>0</v>
      </c>
      <c r="V271">
        <f t="shared" si="117"/>
        <v>0</v>
      </c>
      <c r="W271">
        <f t="shared" si="132"/>
        <v>0</v>
      </c>
      <c r="Y271" s="19">
        <f t="shared" si="118"/>
        <v>0</v>
      </c>
      <c r="Z271" s="19">
        <f t="shared" si="119"/>
        <v>0</v>
      </c>
      <c r="AA271" s="19">
        <f t="shared" si="120"/>
        <v>0</v>
      </c>
      <c r="AB271" s="19">
        <f t="shared" si="133"/>
        <v>0</v>
      </c>
      <c r="AC271">
        <f t="shared" si="121"/>
        <v>1</v>
      </c>
      <c r="AD271">
        <f t="shared" si="134"/>
        <v>0</v>
      </c>
      <c r="AE271">
        <f t="shared" si="122"/>
        <v>0</v>
      </c>
      <c r="AF271">
        <f t="shared" si="135"/>
        <v>0</v>
      </c>
      <c r="AG271">
        <f t="shared" si="123"/>
        <v>0</v>
      </c>
      <c r="AH271">
        <f t="shared" si="136"/>
        <v>0</v>
      </c>
      <c r="AI271">
        <f t="shared" si="124"/>
        <v>0</v>
      </c>
      <c r="AJ271">
        <f t="shared" si="137"/>
        <v>0</v>
      </c>
      <c r="AL271" s="19">
        <f t="shared" si="125"/>
        <v>0</v>
      </c>
      <c r="AM271" s="15">
        <f t="shared" si="126"/>
        <v>0</v>
      </c>
      <c r="AN271" s="15">
        <f t="shared" si="127"/>
        <v>0</v>
      </c>
      <c r="AO271">
        <f t="shared" si="113"/>
        <v>0</v>
      </c>
      <c r="AP271" s="15">
        <f t="shared" si="128"/>
        <v>1</v>
      </c>
      <c r="AQ271">
        <f t="shared" si="138"/>
        <v>0</v>
      </c>
      <c r="AR271" s="15">
        <f t="shared" si="129"/>
        <v>0</v>
      </c>
      <c r="AS271">
        <f t="shared" si="139"/>
        <v>0</v>
      </c>
      <c r="AT271" s="15">
        <f t="shared" si="130"/>
        <v>0</v>
      </c>
      <c r="AU271">
        <f t="shared" si="140"/>
        <v>0</v>
      </c>
      <c r="AV271" s="15">
        <f t="shared" si="131"/>
        <v>0</v>
      </c>
      <c r="AW271">
        <f t="shared" si="114"/>
        <v>0</v>
      </c>
    </row>
    <row r="272" spans="1:49" ht="15" customHeight="1">
      <c r="A272" s="95" t="s">
        <v>25</v>
      </c>
      <c r="B272" s="96">
        <v>6</v>
      </c>
      <c r="C272" s="97">
        <v>2011</v>
      </c>
      <c r="D272" s="95" t="s">
        <v>20</v>
      </c>
      <c r="E272" s="98">
        <v>3</v>
      </c>
      <c r="F272" s="98">
        <v>22</v>
      </c>
      <c r="G272" s="98">
        <v>25</v>
      </c>
      <c r="H272" s="98">
        <v>14</v>
      </c>
      <c r="I272" s="98">
        <v>11</v>
      </c>
      <c r="J272" s="99">
        <v>56</v>
      </c>
      <c r="K272" s="99">
        <v>55.932203389830498</v>
      </c>
      <c r="L272" s="99">
        <v>50</v>
      </c>
      <c r="M272" s="98">
        <v>59</v>
      </c>
      <c r="N272" s="98">
        <v>93</v>
      </c>
      <c r="O272" s="100">
        <v>100</v>
      </c>
      <c r="P272" s="98">
        <v>34</v>
      </c>
      <c r="Q272" s="99">
        <v>38.868131868131897</v>
      </c>
      <c r="R272" s="100">
        <v>16</v>
      </c>
      <c r="S272" s="101">
        <v>42277</v>
      </c>
      <c r="T272">
        <f t="shared" si="115"/>
        <v>0</v>
      </c>
      <c r="U272">
        <f t="shared" si="116"/>
        <v>0</v>
      </c>
      <c r="V272">
        <f t="shared" si="117"/>
        <v>0</v>
      </c>
      <c r="W272">
        <f t="shared" si="132"/>
        <v>0</v>
      </c>
      <c r="Y272" s="19">
        <f t="shared" si="118"/>
        <v>0</v>
      </c>
      <c r="Z272" s="19">
        <f t="shared" si="119"/>
        <v>0</v>
      </c>
      <c r="AA272" s="19">
        <f t="shared" si="120"/>
        <v>0</v>
      </c>
      <c r="AB272" s="19">
        <f t="shared" si="133"/>
        <v>0</v>
      </c>
      <c r="AC272">
        <f t="shared" si="121"/>
        <v>0</v>
      </c>
      <c r="AD272">
        <f t="shared" si="134"/>
        <v>0</v>
      </c>
      <c r="AE272">
        <f t="shared" si="122"/>
        <v>1</v>
      </c>
      <c r="AF272">
        <f t="shared" si="135"/>
        <v>0</v>
      </c>
      <c r="AG272">
        <f t="shared" si="123"/>
        <v>0</v>
      </c>
      <c r="AH272">
        <f t="shared" si="136"/>
        <v>0</v>
      </c>
      <c r="AI272">
        <f t="shared" si="124"/>
        <v>0</v>
      </c>
      <c r="AJ272">
        <f t="shared" si="137"/>
        <v>0</v>
      </c>
      <c r="AL272" s="19">
        <f t="shared" si="125"/>
        <v>0</v>
      </c>
      <c r="AM272" s="15">
        <f t="shared" si="126"/>
        <v>0</v>
      </c>
      <c r="AN272" s="15">
        <f t="shared" si="127"/>
        <v>0</v>
      </c>
      <c r="AO272">
        <f t="shared" si="113"/>
        <v>0</v>
      </c>
      <c r="AP272" s="15">
        <f t="shared" si="128"/>
        <v>0</v>
      </c>
      <c r="AQ272">
        <f t="shared" si="138"/>
        <v>0</v>
      </c>
      <c r="AR272" s="15">
        <f t="shared" si="129"/>
        <v>1</v>
      </c>
      <c r="AS272">
        <f t="shared" si="139"/>
        <v>0</v>
      </c>
      <c r="AT272" s="15">
        <f t="shared" si="130"/>
        <v>0</v>
      </c>
      <c r="AU272">
        <f t="shared" si="140"/>
        <v>0</v>
      </c>
      <c r="AV272" s="15">
        <f t="shared" si="131"/>
        <v>0</v>
      </c>
      <c r="AW272">
        <f t="shared" si="114"/>
        <v>0</v>
      </c>
    </row>
    <row r="273" spans="1:49" ht="15" customHeight="1">
      <c r="A273" s="95" t="s">
        <v>25</v>
      </c>
      <c r="B273" s="96">
        <v>6</v>
      </c>
      <c r="C273" s="97">
        <v>2011</v>
      </c>
      <c r="D273" s="95" t="s">
        <v>21</v>
      </c>
      <c r="E273" s="98">
        <v>4</v>
      </c>
      <c r="F273" s="98">
        <v>18</v>
      </c>
      <c r="G273" s="98">
        <v>18</v>
      </c>
      <c r="H273" s="98">
        <v>10</v>
      </c>
      <c r="I273" s="98">
        <v>8</v>
      </c>
      <c r="J273" s="99">
        <v>55.5555555555556</v>
      </c>
      <c r="K273" s="99">
        <v>55.8441558441558</v>
      </c>
      <c r="L273" s="99">
        <v>50</v>
      </c>
      <c r="M273" s="98">
        <v>52</v>
      </c>
      <c r="N273" s="98">
        <v>111</v>
      </c>
      <c r="O273" s="100">
        <v>100</v>
      </c>
      <c r="P273" s="98">
        <v>34</v>
      </c>
      <c r="Q273" s="99">
        <v>36.0326086956522</v>
      </c>
      <c r="R273" s="100">
        <v>16</v>
      </c>
      <c r="S273" s="101">
        <v>42277</v>
      </c>
      <c r="T273">
        <f t="shared" si="115"/>
        <v>0</v>
      </c>
      <c r="U273">
        <f t="shared" si="116"/>
        <v>0</v>
      </c>
      <c r="V273">
        <f t="shared" si="117"/>
        <v>0</v>
      </c>
      <c r="W273">
        <f t="shared" si="132"/>
        <v>0</v>
      </c>
      <c r="Y273" s="19">
        <f t="shared" si="118"/>
        <v>0</v>
      </c>
      <c r="Z273" s="19">
        <f t="shared" si="119"/>
        <v>0</v>
      </c>
      <c r="AA273" s="19">
        <f t="shared" si="120"/>
        <v>0</v>
      </c>
      <c r="AB273" s="19">
        <f t="shared" si="133"/>
        <v>0</v>
      </c>
      <c r="AC273">
        <f t="shared" si="121"/>
        <v>0</v>
      </c>
      <c r="AD273">
        <f t="shared" si="134"/>
        <v>0</v>
      </c>
      <c r="AE273">
        <f t="shared" si="122"/>
        <v>0</v>
      </c>
      <c r="AF273">
        <f t="shared" si="135"/>
        <v>0</v>
      </c>
      <c r="AG273">
        <f t="shared" si="123"/>
        <v>1</v>
      </c>
      <c r="AH273">
        <f t="shared" si="136"/>
        <v>0</v>
      </c>
      <c r="AI273">
        <f t="shared" si="124"/>
        <v>0</v>
      </c>
      <c r="AJ273">
        <f t="shared" si="137"/>
        <v>0</v>
      </c>
      <c r="AL273" s="19">
        <f t="shared" si="125"/>
        <v>0</v>
      </c>
      <c r="AM273" s="15">
        <f t="shared" si="126"/>
        <v>0</v>
      </c>
      <c r="AN273" s="15">
        <f t="shared" si="127"/>
        <v>0</v>
      </c>
      <c r="AO273">
        <f t="shared" si="113"/>
        <v>0</v>
      </c>
      <c r="AP273" s="15">
        <f t="shared" si="128"/>
        <v>0</v>
      </c>
      <c r="AQ273">
        <f t="shared" si="138"/>
        <v>0</v>
      </c>
      <c r="AR273" s="15">
        <f t="shared" si="129"/>
        <v>0</v>
      </c>
      <c r="AS273">
        <f t="shared" si="139"/>
        <v>0</v>
      </c>
      <c r="AT273" s="15">
        <f t="shared" si="130"/>
        <v>1</v>
      </c>
      <c r="AU273">
        <f t="shared" si="140"/>
        <v>0</v>
      </c>
      <c r="AV273" s="15">
        <f t="shared" si="131"/>
        <v>0</v>
      </c>
      <c r="AW273">
        <f t="shared" si="114"/>
        <v>0</v>
      </c>
    </row>
    <row r="274" spans="1:49" ht="15" customHeight="1">
      <c r="A274" s="95" t="s">
        <v>25</v>
      </c>
      <c r="B274" s="96">
        <v>6</v>
      </c>
      <c r="C274" s="97">
        <v>2011</v>
      </c>
      <c r="D274" s="95" t="s">
        <v>18</v>
      </c>
      <c r="E274" s="98">
        <v>5</v>
      </c>
      <c r="F274" s="98">
        <v>73</v>
      </c>
      <c r="G274" s="98">
        <v>77</v>
      </c>
      <c r="H274" s="98">
        <v>43</v>
      </c>
      <c r="I274" s="98">
        <v>34</v>
      </c>
      <c r="J274" s="94"/>
      <c r="K274" s="99">
        <v>55.8441558441558</v>
      </c>
      <c r="L274" s="99">
        <v>50</v>
      </c>
      <c r="M274" s="94"/>
      <c r="N274" s="98">
        <v>111</v>
      </c>
      <c r="O274" s="100">
        <v>100</v>
      </c>
      <c r="P274" s="94"/>
      <c r="Q274" s="99">
        <v>34.367334899400099</v>
      </c>
      <c r="R274" s="100">
        <v>16</v>
      </c>
      <c r="S274" s="101">
        <v>42277</v>
      </c>
      <c r="T274">
        <f t="shared" si="115"/>
        <v>0</v>
      </c>
      <c r="U274">
        <f t="shared" si="116"/>
        <v>0</v>
      </c>
      <c r="V274">
        <f t="shared" si="117"/>
        <v>1</v>
      </c>
      <c r="W274">
        <f t="shared" si="132"/>
        <v>0</v>
      </c>
      <c r="Y274" s="19">
        <f t="shared" si="118"/>
        <v>0</v>
      </c>
      <c r="Z274" s="19">
        <f t="shared" si="119"/>
        <v>0</v>
      </c>
      <c r="AA274" s="19">
        <f t="shared" si="120"/>
        <v>0</v>
      </c>
      <c r="AB274" s="19">
        <f t="shared" si="133"/>
        <v>0</v>
      </c>
      <c r="AC274">
        <f t="shared" si="121"/>
        <v>0</v>
      </c>
      <c r="AD274">
        <f t="shared" si="134"/>
        <v>0</v>
      </c>
      <c r="AE274">
        <f t="shared" si="122"/>
        <v>0</v>
      </c>
      <c r="AF274">
        <f t="shared" si="135"/>
        <v>0</v>
      </c>
      <c r="AG274">
        <f t="shared" si="123"/>
        <v>0</v>
      </c>
      <c r="AH274">
        <f t="shared" si="136"/>
        <v>0</v>
      </c>
      <c r="AI274">
        <f t="shared" si="124"/>
        <v>1</v>
      </c>
      <c r="AJ274">
        <f t="shared" si="137"/>
        <v>0</v>
      </c>
      <c r="AL274" s="19">
        <f t="shared" si="125"/>
        <v>0</v>
      </c>
      <c r="AM274" s="15">
        <f t="shared" si="126"/>
        <v>0</v>
      </c>
      <c r="AN274" s="15">
        <f t="shared" si="127"/>
        <v>0</v>
      </c>
      <c r="AO274">
        <f t="shared" si="113"/>
        <v>0</v>
      </c>
      <c r="AP274" s="15">
        <f t="shared" si="128"/>
        <v>0</v>
      </c>
      <c r="AQ274">
        <f t="shared" si="138"/>
        <v>0</v>
      </c>
      <c r="AR274" s="15">
        <f t="shared" si="129"/>
        <v>0</v>
      </c>
      <c r="AS274">
        <f t="shared" si="139"/>
        <v>0</v>
      </c>
      <c r="AT274" s="15">
        <f t="shared" si="130"/>
        <v>0</v>
      </c>
      <c r="AU274">
        <f t="shared" si="140"/>
        <v>0</v>
      </c>
      <c r="AV274" s="15">
        <f t="shared" si="131"/>
        <v>1</v>
      </c>
      <c r="AW274">
        <f t="shared" si="114"/>
        <v>0</v>
      </c>
    </row>
    <row r="275" spans="1:49" ht="15" customHeight="1">
      <c r="A275" s="95" t="s">
        <v>25</v>
      </c>
      <c r="B275" s="96">
        <v>6</v>
      </c>
      <c r="C275" s="97">
        <v>2010</v>
      </c>
      <c r="D275" s="95" t="s">
        <v>18</v>
      </c>
      <c r="E275" s="98">
        <v>5</v>
      </c>
      <c r="F275" s="98">
        <v>83</v>
      </c>
      <c r="G275" s="98">
        <v>63</v>
      </c>
      <c r="H275" s="98">
        <v>27</v>
      </c>
      <c r="I275" s="98">
        <v>36</v>
      </c>
      <c r="J275" s="94"/>
      <c r="K275" s="99">
        <v>42.857142857142897</v>
      </c>
      <c r="L275" s="99">
        <v>50</v>
      </c>
      <c r="M275" s="94"/>
      <c r="N275" s="98">
        <v>101</v>
      </c>
      <c r="O275" s="100">
        <v>100</v>
      </c>
      <c r="P275" s="94"/>
      <c r="Q275" s="99">
        <v>23.5675850719329</v>
      </c>
      <c r="R275" s="100">
        <v>16</v>
      </c>
      <c r="S275" s="101">
        <v>42277</v>
      </c>
      <c r="T275">
        <f t="shared" si="115"/>
        <v>0</v>
      </c>
      <c r="U275">
        <f t="shared" si="116"/>
        <v>0</v>
      </c>
      <c r="V275">
        <f t="shared" si="117"/>
        <v>1</v>
      </c>
      <c r="W275">
        <f t="shared" si="132"/>
        <v>0</v>
      </c>
      <c r="Y275" s="19">
        <f t="shared" si="118"/>
        <v>0</v>
      </c>
      <c r="Z275" s="19">
        <f t="shared" si="119"/>
        <v>0</v>
      </c>
      <c r="AA275" s="19">
        <f t="shared" si="120"/>
        <v>0</v>
      </c>
      <c r="AB275" s="19">
        <f t="shared" si="133"/>
        <v>0</v>
      </c>
      <c r="AC275">
        <f t="shared" si="121"/>
        <v>0</v>
      </c>
      <c r="AD275">
        <f t="shared" si="134"/>
        <v>0</v>
      </c>
      <c r="AE275">
        <f t="shared" si="122"/>
        <v>0</v>
      </c>
      <c r="AF275">
        <f t="shared" si="135"/>
        <v>0</v>
      </c>
      <c r="AG275">
        <f t="shared" si="123"/>
        <v>0</v>
      </c>
      <c r="AH275">
        <f t="shared" si="136"/>
        <v>0</v>
      </c>
      <c r="AI275">
        <f t="shared" si="124"/>
        <v>1</v>
      </c>
      <c r="AJ275">
        <f t="shared" si="137"/>
        <v>0</v>
      </c>
      <c r="AL275" s="19">
        <f t="shared" si="125"/>
        <v>0</v>
      </c>
      <c r="AM275" s="15">
        <f t="shared" si="126"/>
        <v>0</v>
      </c>
      <c r="AN275" s="15">
        <f t="shared" si="127"/>
        <v>0</v>
      </c>
      <c r="AO275">
        <f t="shared" si="113"/>
        <v>0</v>
      </c>
      <c r="AP275" s="15">
        <f t="shared" si="128"/>
        <v>0</v>
      </c>
      <c r="AQ275">
        <f t="shared" si="138"/>
        <v>0</v>
      </c>
      <c r="AR275" s="15">
        <f t="shared" si="129"/>
        <v>0</v>
      </c>
      <c r="AS275">
        <f t="shared" si="139"/>
        <v>0</v>
      </c>
      <c r="AT275" s="15">
        <f t="shared" si="130"/>
        <v>0</v>
      </c>
      <c r="AU275">
        <f t="shared" si="140"/>
        <v>0</v>
      </c>
      <c r="AV275" s="15">
        <f t="shared" si="131"/>
        <v>1</v>
      </c>
      <c r="AW275">
        <f t="shared" si="114"/>
        <v>0</v>
      </c>
    </row>
    <row r="276" spans="1:49" ht="15" customHeight="1">
      <c r="A276" s="95" t="s">
        <v>25</v>
      </c>
      <c r="B276" s="96">
        <v>6</v>
      </c>
      <c r="C276" s="97">
        <v>2009</v>
      </c>
      <c r="D276" s="95" t="s">
        <v>21</v>
      </c>
      <c r="E276" s="98">
        <v>4</v>
      </c>
      <c r="F276" s="98">
        <v>12</v>
      </c>
      <c r="G276" s="98">
        <v>14</v>
      </c>
      <c r="H276" s="98">
        <v>7</v>
      </c>
      <c r="I276" s="98">
        <v>7</v>
      </c>
      <c r="J276" s="99">
        <v>50</v>
      </c>
      <c r="K276" s="99">
        <v>50</v>
      </c>
      <c r="L276" s="99">
        <v>50</v>
      </c>
      <c r="M276" s="98">
        <v>32</v>
      </c>
      <c r="N276" s="98">
        <v>74</v>
      </c>
      <c r="O276" s="100">
        <v>100</v>
      </c>
      <c r="P276" s="98">
        <v>18</v>
      </c>
      <c r="Q276" s="99">
        <v>17.684782608695699</v>
      </c>
      <c r="R276" s="100">
        <v>16</v>
      </c>
      <c r="S276" s="101">
        <v>42277</v>
      </c>
      <c r="T276">
        <f t="shared" si="115"/>
        <v>0</v>
      </c>
      <c r="U276">
        <f t="shared" si="116"/>
        <v>0</v>
      </c>
      <c r="V276">
        <f t="shared" si="117"/>
        <v>0</v>
      </c>
      <c r="W276">
        <f t="shared" si="132"/>
        <v>0</v>
      </c>
      <c r="Y276" s="19">
        <f t="shared" si="118"/>
        <v>0</v>
      </c>
      <c r="Z276" s="19">
        <f t="shared" si="119"/>
        <v>0</v>
      </c>
      <c r="AA276" s="19">
        <f t="shared" si="120"/>
        <v>0</v>
      </c>
      <c r="AB276" s="19">
        <f t="shared" si="133"/>
        <v>0</v>
      </c>
      <c r="AC276">
        <f t="shared" si="121"/>
        <v>0</v>
      </c>
      <c r="AD276">
        <f t="shared" si="134"/>
        <v>0</v>
      </c>
      <c r="AE276">
        <f t="shared" si="122"/>
        <v>0</v>
      </c>
      <c r="AF276">
        <f t="shared" si="135"/>
        <v>0</v>
      </c>
      <c r="AG276">
        <f t="shared" si="123"/>
        <v>1</v>
      </c>
      <c r="AH276">
        <f t="shared" si="136"/>
        <v>0</v>
      </c>
      <c r="AI276">
        <f t="shared" si="124"/>
        <v>0</v>
      </c>
      <c r="AJ276">
        <f t="shared" si="137"/>
        <v>0</v>
      </c>
      <c r="AL276" s="19">
        <f t="shared" si="125"/>
        <v>0</v>
      </c>
      <c r="AM276" s="15">
        <f t="shared" si="126"/>
        <v>0</v>
      </c>
      <c r="AN276" s="15">
        <f t="shared" si="127"/>
        <v>0</v>
      </c>
      <c r="AO276">
        <f t="shared" si="113"/>
        <v>0</v>
      </c>
      <c r="AP276" s="15">
        <f t="shared" si="128"/>
        <v>0</v>
      </c>
      <c r="AQ276">
        <f t="shared" si="138"/>
        <v>0</v>
      </c>
      <c r="AR276" s="15">
        <f t="shared" si="129"/>
        <v>0</v>
      </c>
      <c r="AS276">
        <f t="shared" si="139"/>
        <v>0</v>
      </c>
      <c r="AT276" s="15">
        <f t="shared" si="130"/>
        <v>1</v>
      </c>
      <c r="AU276">
        <f t="shared" si="140"/>
        <v>0</v>
      </c>
      <c r="AV276" s="15">
        <f t="shared" si="131"/>
        <v>0</v>
      </c>
      <c r="AW276">
        <f t="shared" si="114"/>
        <v>0</v>
      </c>
    </row>
    <row r="277" spans="1:49" ht="15" customHeight="1">
      <c r="A277" s="95" t="s">
        <v>25</v>
      </c>
      <c r="B277" s="96">
        <v>6</v>
      </c>
      <c r="C277" s="97">
        <v>2012</v>
      </c>
      <c r="D277" s="95" t="s">
        <v>19</v>
      </c>
      <c r="E277" s="98">
        <v>1</v>
      </c>
      <c r="F277" s="98">
        <v>13</v>
      </c>
      <c r="G277" s="98">
        <v>17</v>
      </c>
      <c r="H277" s="98">
        <v>8</v>
      </c>
      <c r="I277" s="98">
        <v>9</v>
      </c>
      <c r="J277" s="99">
        <v>47.058823529411796</v>
      </c>
      <c r="K277" s="99">
        <v>47.058823529411796</v>
      </c>
      <c r="L277" s="99">
        <v>50</v>
      </c>
      <c r="M277" s="98">
        <v>47</v>
      </c>
      <c r="N277" s="98">
        <v>47</v>
      </c>
      <c r="O277" s="100">
        <v>100</v>
      </c>
      <c r="P277" s="98">
        <v>30</v>
      </c>
      <c r="Q277" s="99">
        <v>32.652173913043498</v>
      </c>
      <c r="R277" s="100">
        <v>16</v>
      </c>
      <c r="S277" s="101">
        <v>42277</v>
      </c>
      <c r="T277">
        <f t="shared" si="115"/>
        <v>0</v>
      </c>
      <c r="U277">
        <f t="shared" si="116"/>
        <v>0</v>
      </c>
      <c r="V277">
        <f t="shared" si="117"/>
        <v>0</v>
      </c>
      <c r="W277">
        <f t="shared" si="132"/>
        <v>0</v>
      </c>
      <c r="Y277" s="19">
        <f t="shared" si="118"/>
        <v>0</v>
      </c>
      <c r="Z277" s="19">
        <f t="shared" si="119"/>
        <v>0</v>
      </c>
      <c r="AA277" s="19">
        <f t="shared" si="120"/>
        <v>1</v>
      </c>
      <c r="AB277" s="19">
        <f t="shared" si="133"/>
        <v>0</v>
      </c>
      <c r="AC277">
        <f t="shared" si="121"/>
        <v>0</v>
      </c>
      <c r="AD277">
        <f t="shared" si="134"/>
        <v>0</v>
      </c>
      <c r="AE277">
        <f t="shared" si="122"/>
        <v>0</v>
      </c>
      <c r="AF277">
        <f t="shared" si="135"/>
        <v>0</v>
      </c>
      <c r="AG277">
        <f t="shared" si="123"/>
        <v>0</v>
      </c>
      <c r="AH277">
        <f t="shared" si="136"/>
        <v>0</v>
      </c>
      <c r="AI277">
        <f t="shared" si="124"/>
        <v>0</v>
      </c>
      <c r="AJ277">
        <f t="shared" si="137"/>
        <v>0</v>
      </c>
      <c r="AL277" s="19">
        <f t="shared" si="125"/>
        <v>0</v>
      </c>
      <c r="AM277" s="15">
        <f t="shared" si="126"/>
        <v>0</v>
      </c>
      <c r="AN277" s="15">
        <f t="shared" si="127"/>
        <v>1</v>
      </c>
      <c r="AO277">
        <f t="shared" si="113"/>
        <v>0</v>
      </c>
      <c r="AP277" s="15">
        <f t="shared" si="128"/>
        <v>0</v>
      </c>
      <c r="AQ277">
        <f t="shared" si="138"/>
        <v>0</v>
      </c>
      <c r="AR277" s="15">
        <f t="shared" si="129"/>
        <v>0</v>
      </c>
      <c r="AS277">
        <f t="shared" si="139"/>
        <v>0</v>
      </c>
      <c r="AT277" s="15">
        <f t="shared" si="130"/>
        <v>0</v>
      </c>
      <c r="AU277">
        <f t="shared" si="140"/>
        <v>0</v>
      </c>
      <c r="AV277" s="15">
        <f t="shared" si="131"/>
        <v>0</v>
      </c>
      <c r="AW277">
        <f t="shared" si="114"/>
        <v>0</v>
      </c>
    </row>
    <row r="278" spans="1:49" ht="15" customHeight="1">
      <c r="A278" s="95" t="s">
        <v>26</v>
      </c>
      <c r="B278" s="96">
        <v>7</v>
      </c>
      <c r="C278" s="97">
        <v>2015</v>
      </c>
      <c r="D278" s="95" t="s">
        <v>18</v>
      </c>
      <c r="E278" s="98">
        <v>5</v>
      </c>
      <c r="F278" s="98">
        <v>120</v>
      </c>
      <c r="G278" s="98">
        <v>59</v>
      </c>
      <c r="H278" s="98">
        <v>32</v>
      </c>
      <c r="I278" s="98">
        <v>27</v>
      </c>
      <c r="J278" s="94"/>
      <c r="K278" s="99">
        <v>54.237288135593197</v>
      </c>
      <c r="L278" s="99">
        <v>70</v>
      </c>
      <c r="M278" s="94"/>
      <c r="N278" s="98">
        <v>325</v>
      </c>
      <c r="O278" s="100">
        <v>200</v>
      </c>
      <c r="P278" s="94"/>
      <c r="Q278" s="99">
        <v>244.59094401974801</v>
      </c>
      <c r="R278" s="100">
        <v>100</v>
      </c>
      <c r="S278" s="101">
        <v>42277</v>
      </c>
      <c r="T278">
        <f t="shared" si="115"/>
        <v>1</v>
      </c>
      <c r="U278">
        <f t="shared" si="116"/>
        <v>1</v>
      </c>
      <c r="V278">
        <f t="shared" si="117"/>
        <v>1</v>
      </c>
      <c r="W278">
        <f t="shared" si="132"/>
        <v>1</v>
      </c>
      <c r="Y278" s="19">
        <f t="shared" si="118"/>
        <v>1</v>
      </c>
      <c r="Z278" s="19">
        <f t="shared" si="119"/>
        <v>1</v>
      </c>
      <c r="AA278" s="19">
        <f t="shared" si="120"/>
        <v>0</v>
      </c>
      <c r="AB278" s="19">
        <f t="shared" si="133"/>
        <v>0</v>
      </c>
      <c r="AC278">
        <f t="shared" si="121"/>
        <v>0</v>
      </c>
      <c r="AD278">
        <f t="shared" si="134"/>
        <v>0</v>
      </c>
      <c r="AE278">
        <f t="shared" si="122"/>
        <v>0</v>
      </c>
      <c r="AF278">
        <f t="shared" si="135"/>
        <v>0</v>
      </c>
      <c r="AG278">
        <f t="shared" si="123"/>
        <v>0</v>
      </c>
      <c r="AH278">
        <f t="shared" si="136"/>
        <v>0</v>
      </c>
      <c r="AI278">
        <f t="shared" si="124"/>
        <v>1</v>
      </c>
      <c r="AJ278">
        <f t="shared" si="137"/>
        <v>1</v>
      </c>
      <c r="AL278" s="19">
        <f t="shared" si="125"/>
        <v>1</v>
      </c>
      <c r="AM278" s="15">
        <f t="shared" si="126"/>
        <v>0</v>
      </c>
      <c r="AN278" s="15">
        <f t="shared" si="127"/>
        <v>0</v>
      </c>
      <c r="AO278">
        <f t="shared" si="113"/>
        <v>0</v>
      </c>
      <c r="AP278" s="15">
        <f t="shared" si="128"/>
        <v>0</v>
      </c>
      <c r="AQ278">
        <f t="shared" si="138"/>
        <v>0</v>
      </c>
      <c r="AR278" s="15">
        <f t="shared" si="129"/>
        <v>0</v>
      </c>
      <c r="AS278">
        <f t="shared" si="139"/>
        <v>0</v>
      </c>
      <c r="AT278" s="15">
        <f t="shared" si="130"/>
        <v>0</v>
      </c>
      <c r="AU278">
        <f t="shared" si="140"/>
        <v>0</v>
      </c>
      <c r="AV278" s="15">
        <f t="shared" si="131"/>
        <v>1</v>
      </c>
      <c r="AW278">
        <f t="shared" si="114"/>
        <v>0</v>
      </c>
    </row>
    <row r="279" spans="1:49" ht="15" customHeight="1">
      <c r="A279" s="95" t="s">
        <v>26</v>
      </c>
      <c r="B279" s="96">
        <v>7</v>
      </c>
      <c r="C279" s="97">
        <v>2014</v>
      </c>
      <c r="D279" s="95" t="s">
        <v>19</v>
      </c>
      <c r="E279" s="98">
        <v>1</v>
      </c>
      <c r="F279" s="98">
        <v>37</v>
      </c>
      <c r="G279" s="98">
        <v>36</v>
      </c>
      <c r="H279" s="98">
        <v>14</v>
      </c>
      <c r="I279" s="98">
        <v>22</v>
      </c>
      <c r="J279" s="99">
        <v>38.8888888888889</v>
      </c>
      <c r="K279" s="99">
        <v>38.8888888888889</v>
      </c>
      <c r="L279" s="99">
        <v>70</v>
      </c>
      <c r="M279" s="98">
        <v>163</v>
      </c>
      <c r="N279" s="98">
        <v>163</v>
      </c>
      <c r="O279" s="100">
        <v>200</v>
      </c>
      <c r="P279" s="98">
        <v>127</v>
      </c>
      <c r="Q279" s="99">
        <v>132.934782608696</v>
      </c>
      <c r="R279" s="100">
        <v>100</v>
      </c>
      <c r="S279" s="101">
        <v>42277</v>
      </c>
      <c r="T279">
        <f t="shared" si="115"/>
        <v>1</v>
      </c>
      <c r="U279">
        <f t="shared" si="116"/>
        <v>0</v>
      </c>
      <c r="V279">
        <f t="shared" si="117"/>
        <v>0</v>
      </c>
      <c r="W279">
        <f t="shared" si="132"/>
        <v>0</v>
      </c>
      <c r="Y279" s="19">
        <f t="shared" si="118"/>
        <v>1</v>
      </c>
      <c r="Z279" s="19">
        <f t="shared" si="119"/>
        <v>0</v>
      </c>
      <c r="AA279" s="19">
        <f t="shared" si="120"/>
        <v>1</v>
      </c>
      <c r="AB279" s="19">
        <f t="shared" si="133"/>
        <v>0</v>
      </c>
      <c r="AC279">
        <f t="shared" si="121"/>
        <v>0</v>
      </c>
      <c r="AD279">
        <f t="shared" si="134"/>
        <v>0</v>
      </c>
      <c r="AE279">
        <f t="shared" si="122"/>
        <v>0</v>
      </c>
      <c r="AF279">
        <f t="shared" si="135"/>
        <v>0</v>
      </c>
      <c r="AG279">
        <f t="shared" si="123"/>
        <v>0</v>
      </c>
      <c r="AH279">
        <f t="shared" si="136"/>
        <v>0</v>
      </c>
      <c r="AI279">
        <f t="shared" si="124"/>
        <v>0</v>
      </c>
      <c r="AJ279">
        <f t="shared" si="137"/>
        <v>0</v>
      </c>
      <c r="AL279" s="19">
        <f t="shared" si="125"/>
        <v>1</v>
      </c>
      <c r="AM279" s="15">
        <f t="shared" si="126"/>
        <v>1</v>
      </c>
      <c r="AN279" s="15">
        <f t="shared" si="127"/>
        <v>1</v>
      </c>
      <c r="AO279">
        <f t="shared" si="113"/>
        <v>1</v>
      </c>
      <c r="AP279" s="15">
        <f t="shared" si="128"/>
        <v>0</v>
      </c>
      <c r="AQ279">
        <f t="shared" si="138"/>
        <v>0</v>
      </c>
      <c r="AR279" s="15">
        <f t="shared" si="129"/>
        <v>0</v>
      </c>
      <c r="AS279">
        <f t="shared" si="139"/>
        <v>0</v>
      </c>
      <c r="AT279" s="15">
        <f t="shared" si="130"/>
        <v>0</v>
      </c>
      <c r="AU279">
        <f t="shared" si="140"/>
        <v>0</v>
      </c>
      <c r="AV279" s="15">
        <f t="shared" si="131"/>
        <v>0</v>
      </c>
      <c r="AW279">
        <f t="shared" si="114"/>
        <v>0</v>
      </c>
    </row>
    <row r="280" spans="1:49" ht="15" customHeight="1">
      <c r="A280" s="95" t="s">
        <v>26</v>
      </c>
      <c r="B280" s="96">
        <v>7</v>
      </c>
      <c r="C280" s="97">
        <v>2014</v>
      </c>
      <c r="D280" s="95" t="s">
        <v>17</v>
      </c>
      <c r="E280" s="98">
        <v>2</v>
      </c>
      <c r="F280" s="98">
        <v>40</v>
      </c>
      <c r="G280" s="98">
        <v>20</v>
      </c>
      <c r="H280" s="98">
        <v>8</v>
      </c>
      <c r="I280" s="98">
        <v>12</v>
      </c>
      <c r="J280" s="99">
        <v>40</v>
      </c>
      <c r="K280" s="99">
        <v>39.285714285714299</v>
      </c>
      <c r="L280" s="99">
        <v>70</v>
      </c>
      <c r="M280" s="98">
        <v>167</v>
      </c>
      <c r="N280" s="98">
        <v>203</v>
      </c>
      <c r="O280" s="100">
        <v>200</v>
      </c>
      <c r="P280" s="98">
        <v>147</v>
      </c>
      <c r="Q280" s="99">
        <v>138.78888888888901</v>
      </c>
      <c r="R280" s="100">
        <v>100</v>
      </c>
      <c r="S280" s="101">
        <v>42277</v>
      </c>
      <c r="T280">
        <f t="shared" si="115"/>
        <v>1</v>
      </c>
      <c r="U280">
        <f t="shared" si="116"/>
        <v>0</v>
      </c>
      <c r="V280">
        <f t="shared" si="117"/>
        <v>0</v>
      </c>
      <c r="W280">
        <f t="shared" si="132"/>
        <v>0</v>
      </c>
      <c r="Y280" s="19">
        <f t="shared" si="118"/>
        <v>1</v>
      </c>
      <c r="Z280" s="19">
        <f t="shared" si="119"/>
        <v>0</v>
      </c>
      <c r="AA280" s="19">
        <f t="shared" si="120"/>
        <v>0</v>
      </c>
      <c r="AB280" s="19">
        <f t="shared" si="133"/>
        <v>0</v>
      </c>
      <c r="AC280">
        <f t="shared" si="121"/>
        <v>1</v>
      </c>
      <c r="AD280">
        <f t="shared" si="134"/>
        <v>0</v>
      </c>
      <c r="AE280">
        <f t="shared" si="122"/>
        <v>0</v>
      </c>
      <c r="AF280">
        <f t="shared" si="135"/>
        <v>0</v>
      </c>
      <c r="AG280">
        <f t="shared" si="123"/>
        <v>0</v>
      </c>
      <c r="AH280">
        <f t="shared" si="136"/>
        <v>0</v>
      </c>
      <c r="AI280">
        <f t="shared" si="124"/>
        <v>0</v>
      </c>
      <c r="AJ280">
        <f t="shared" si="137"/>
        <v>0</v>
      </c>
      <c r="AL280" s="19">
        <f t="shared" si="125"/>
        <v>1</v>
      </c>
      <c r="AM280" s="15">
        <f t="shared" si="126"/>
        <v>1</v>
      </c>
      <c r="AN280" s="15">
        <f t="shared" si="127"/>
        <v>0</v>
      </c>
      <c r="AO280">
        <f t="shared" si="113"/>
        <v>0</v>
      </c>
      <c r="AP280" s="15">
        <f t="shared" si="128"/>
        <v>1</v>
      </c>
      <c r="AQ280">
        <f t="shared" si="138"/>
        <v>1</v>
      </c>
      <c r="AR280" s="15">
        <f t="shared" si="129"/>
        <v>0</v>
      </c>
      <c r="AS280">
        <f t="shared" si="139"/>
        <v>0</v>
      </c>
      <c r="AT280" s="15">
        <f t="shared" si="130"/>
        <v>0</v>
      </c>
      <c r="AU280">
        <f t="shared" si="140"/>
        <v>0</v>
      </c>
      <c r="AV280" s="15">
        <f t="shared" si="131"/>
        <v>0</v>
      </c>
      <c r="AW280">
        <f t="shared" si="114"/>
        <v>0</v>
      </c>
    </row>
    <row r="281" spans="1:49" ht="15" customHeight="1">
      <c r="A281" s="95" t="s">
        <v>26</v>
      </c>
      <c r="B281" s="96">
        <v>7</v>
      </c>
      <c r="C281" s="97">
        <v>2014</v>
      </c>
      <c r="D281" s="95" t="s">
        <v>20</v>
      </c>
      <c r="E281" s="98">
        <v>3</v>
      </c>
      <c r="F281" s="98">
        <v>46</v>
      </c>
      <c r="G281" s="98">
        <v>22</v>
      </c>
      <c r="H281" s="98">
        <v>6</v>
      </c>
      <c r="I281" s="98">
        <v>16</v>
      </c>
      <c r="J281" s="99">
        <v>27.272727272727298</v>
      </c>
      <c r="K281" s="99">
        <v>35.897435897435898</v>
      </c>
      <c r="L281" s="99">
        <v>70</v>
      </c>
      <c r="M281" s="98">
        <v>193</v>
      </c>
      <c r="N281" s="98">
        <v>249</v>
      </c>
      <c r="O281" s="100">
        <v>200</v>
      </c>
      <c r="P281" s="98">
        <v>171</v>
      </c>
      <c r="Q281" s="99">
        <v>153.03296703296701</v>
      </c>
      <c r="R281" s="100">
        <v>100</v>
      </c>
      <c r="S281" s="101">
        <v>42277</v>
      </c>
      <c r="T281">
        <f t="shared" si="115"/>
        <v>1</v>
      </c>
      <c r="U281">
        <f t="shared" si="116"/>
        <v>0</v>
      </c>
      <c r="V281">
        <f t="shared" si="117"/>
        <v>0</v>
      </c>
      <c r="W281">
        <f t="shared" si="132"/>
        <v>0</v>
      </c>
      <c r="Y281" s="19">
        <f t="shared" si="118"/>
        <v>1</v>
      </c>
      <c r="Z281" s="19">
        <f t="shared" si="119"/>
        <v>0</v>
      </c>
      <c r="AA281" s="19">
        <f t="shared" si="120"/>
        <v>0</v>
      </c>
      <c r="AB281" s="19">
        <f t="shared" si="133"/>
        <v>0</v>
      </c>
      <c r="AC281">
        <f t="shared" si="121"/>
        <v>0</v>
      </c>
      <c r="AD281">
        <f t="shared" si="134"/>
        <v>0</v>
      </c>
      <c r="AE281">
        <f t="shared" si="122"/>
        <v>1</v>
      </c>
      <c r="AF281">
        <f t="shared" si="135"/>
        <v>0</v>
      </c>
      <c r="AG281">
        <f t="shared" si="123"/>
        <v>0</v>
      </c>
      <c r="AH281">
        <f t="shared" si="136"/>
        <v>0</v>
      </c>
      <c r="AI281">
        <f t="shared" si="124"/>
        <v>0</v>
      </c>
      <c r="AJ281">
        <f t="shared" si="137"/>
        <v>0</v>
      </c>
      <c r="AL281" s="19">
        <f t="shared" si="125"/>
        <v>1</v>
      </c>
      <c r="AM281" s="15">
        <f t="shared" si="126"/>
        <v>1</v>
      </c>
      <c r="AN281" s="15">
        <f t="shared" si="127"/>
        <v>0</v>
      </c>
      <c r="AO281">
        <f t="shared" si="113"/>
        <v>0</v>
      </c>
      <c r="AP281" s="15">
        <f t="shared" si="128"/>
        <v>0</v>
      </c>
      <c r="AQ281">
        <f t="shared" si="138"/>
        <v>0</v>
      </c>
      <c r="AR281" s="15">
        <f t="shared" si="129"/>
        <v>1</v>
      </c>
      <c r="AS281">
        <f t="shared" si="139"/>
        <v>1</v>
      </c>
      <c r="AT281" s="15">
        <f t="shared" si="130"/>
        <v>0</v>
      </c>
      <c r="AU281">
        <f t="shared" si="140"/>
        <v>0</v>
      </c>
      <c r="AV281" s="15">
        <f t="shared" si="131"/>
        <v>0</v>
      </c>
      <c r="AW281">
        <f t="shared" si="114"/>
        <v>0</v>
      </c>
    </row>
    <row r="282" spans="1:49" ht="15" customHeight="1">
      <c r="A282" s="95" t="s">
        <v>26</v>
      </c>
      <c r="B282" s="96">
        <v>7</v>
      </c>
      <c r="C282" s="97">
        <v>2014</v>
      </c>
      <c r="D282" s="95" t="s">
        <v>21</v>
      </c>
      <c r="E282" s="98">
        <v>4</v>
      </c>
      <c r="F282" s="98">
        <v>58</v>
      </c>
      <c r="G282" s="98">
        <v>24</v>
      </c>
      <c r="H282" s="98">
        <v>11</v>
      </c>
      <c r="I282" s="98">
        <v>13</v>
      </c>
      <c r="J282" s="99">
        <v>45.8333333333333</v>
      </c>
      <c r="K282" s="99">
        <v>38.235294117647101</v>
      </c>
      <c r="L282" s="99">
        <v>70</v>
      </c>
      <c r="M282" s="98">
        <v>229</v>
      </c>
      <c r="N282" s="98">
        <v>307</v>
      </c>
      <c r="O282" s="100">
        <v>200</v>
      </c>
      <c r="P282" s="98">
        <v>205</v>
      </c>
      <c r="Q282" s="99">
        <v>187.434782608696</v>
      </c>
      <c r="R282" s="100">
        <v>100</v>
      </c>
      <c r="S282" s="101">
        <v>42277</v>
      </c>
      <c r="T282">
        <f t="shared" si="115"/>
        <v>1</v>
      </c>
      <c r="U282">
        <f t="shared" si="116"/>
        <v>0</v>
      </c>
      <c r="V282">
        <f t="shared" si="117"/>
        <v>0</v>
      </c>
      <c r="W282">
        <f t="shared" si="132"/>
        <v>0</v>
      </c>
      <c r="Y282" s="19">
        <f t="shared" si="118"/>
        <v>1</v>
      </c>
      <c r="Z282" s="19">
        <f t="shared" si="119"/>
        <v>0</v>
      </c>
      <c r="AA282" s="19">
        <f t="shared" si="120"/>
        <v>0</v>
      </c>
      <c r="AB282" s="19">
        <f t="shared" si="133"/>
        <v>0</v>
      </c>
      <c r="AC282">
        <f t="shared" si="121"/>
        <v>0</v>
      </c>
      <c r="AD282">
        <f t="shared" si="134"/>
        <v>0</v>
      </c>
      <c r="AE282">
        <f t="shared" si="122"/>
        <v>0</v>
      </c>
      <c r="AF282">
        <f t="shared" si="135"/>
        <v>0</v>
      </c>
      <c r="AG282">
        <f t="shared" si="123"/>
        <v>1</v>
      </c>
      <c r="AH282">
        <f t="shared" si="136"/>
        <v>0</v>
      </c>
      <c r="AI282">
        <f t="shared" si="124"/>
        <v>0</v>
      </c>
      <c r="AJ282">
        <f t="shared" si="137"/>
        <v>0</v>
      </c>
      <c r="AL282" s="19">
        <f t="shared" si="125"/>
        <v>1</v>
      </c>
      <c r="AM282" s="15">
        <f t="shared" si="126"/>
        <v>1</v>
      </c>
      <c r="AN282" s="15">
        <f t="shared" si="127"/>
        <v>0</v>
      </c>
      <c r="AO282">
        <f t="shared" si="113"/>
        <v>0</v>
      </c>
      <c r="AP282" s="15">
        <f t="shared" si="128"/>
        <v>0</v>
      </c>
      <c r="AQ282">
        <f t="shared" si="138"/>
        <v>0</v>
      </c>
      <c r="AR282" s="15">
        <f t="shared" si="129"/>
        <v>0</v>
      </c>
      <c r="AS282">
        <f t="shared" si="139"/>
        <v>0</v>
      </c>
      <c r="AT282" s="15">
        <f t="shared" si="130"/>
        <v>1</v>
      </c>
      <c r="AU282">
        <f t="shared" si="140"/>
        <v>1</v>
      </c>
      <c r="AV282" s="15">
        <f t="shared" si="131"/>
        <v>0</v>
      </c>
      <c r="AW282">
        <f t="shared" si="114"/>
        <v>0</v>
      </c>
    </row>
    <row r="283" spans="1:49" ht="15" customHeight="1">
      <c r="A283" s="95" t="s">
        <v>26</v>
      </c>
      <c r="B283" s="96">
        <v>7</v>
      </c>
      <c r="C283" s="97">
        <v>2014</v>
      </c>
      <c r="D283" s="95" t="s">
        <v>18</v>
      </c>
      <c r="E283" s="98">
        <v>5</v>
      </c>
      <c r="F283" s="98">
        <v>181</v>
      </c>
      <c r="G283" s="98">
        <v>102</v>
      </c>
      <c r="H283" s="98">
        <v>39</v>
      </c>
      <c r="I283" s="98">
        <v>63</v>
      </c>
      <c r="J283" s="94"/>
      <c r="K283" s="99">
        <v>38.235294117647101</v>
      </c>
      <c r="L283" s="99">
        <v>70</v>
      </c>
      <c r="M283" s="94"/>
      <c r="N283" s="98">
        <v>307</v>
      </c>
      <c r="O283" s="100">
        <v>200</v>
      </c>
      <c r="P283" s="94"/>
      <c r="Q283" s="99">
        <v>153.04785528481199</v>
      </c>
      <c r="R283" s="100">
        <v>100</v>
      </c>
      <c r="S283" s="101">
        <v>42277</v>
      </c>
      <c r="T283">
        <f t="shared" si="115"/>
        <v>1</v>
      </c>
      <c r="U283">
        <f t="shared" si="116"/>
        <v>0</v>
      </c>
      <c r="V283">
        <f t="shared" si="117"/>
        <v>1</v>
      </c>
      <c r="W283">
        <f t="shared" si="132"/>
        <v>0</v>
      </c>
      <c r="Y283" s="19">
        <f t="shared" si="118"/>
        <v>1</v>
      </c>
      <c r="Z283" s="19">
        <f t="shared" si="119"/>
        <v>0</v>
      </c>
      <c r="AA283" s="19">
        <f t="shared" si="120"/>
        <v>0</v>
      </c>
      <c r="AB283" s="19">
        <f t="shared" si="133"/>
        <v>0</v>
      </c>
      <c r="AC283">
        <f t="shared" si="121"/>
        <v>0</v>
      </c>
      <c r="AD283">
        <f t="shared" si="134"/>
        <v>0</v>
      </c>
      <c r="AE283">
        <f t="shared" si="122"/>
        <v>0</v>
      </c>
      <c r="AF283">
        <f t="shared" si="135"/>
        <v>0</v>
      </c>
      <c r="AG283">
        <f t="shared" si="123"/>
        <v>0</v>
      </c>
      <c r="AH283">
        <f t="shared" si="136"/>
        <v>0</v>
      </c>
      <c r="AI283">
        <f t="shared" si="124"/>
        <v>1</v>
      </c>
      <c r="AJ283">
        <f t="shared" si="137"/>
        <v>0</v>
      </c>
      <c r="AL283" s="19">
        <f t="shared" si="125"/>
        <v>1</v>
      </c>
      <c r="AM283" s="15">
        <f t="shared" si="126"/>
        <v>1</v>
      </c>
      <c r="AN283" s="15">
        <f t="shared" si="127"/>
        <v>0</v>
      </c>
      <c r="AO283">
        <f t="shared" ref="AO283:AO346" si="141">SUM(AL283*AM283*AN283)</f>
        <v>0</v>
      </c>
      <c r="AP283" s="15">
        <f t="shared" si="128"/>
        <v>0</v>
      </c>
      <c r="AQ283">
        <f t="shared" si="138"/>
        <v>0</v>
      </c>
      <c r="AR283" s="15">
        <f t="shared" si="129"/>
        <v>0</v>
      </c>
      <c r="AS283">
        <f t="shared" si="139"/>
        <v>0</v>
      </c>
      <c r="AT283" s="15">
        <f t="shared" si="130"/>
        <v>0</v>
      </c>
      <c r="AU283">
        <f t="shared" si="140"/>
        <v>0</v>
      </c>
      <c r="AV283" s="15">
        <f t="shared" si="131"/>
        <v>1</v>
      </c>
      <c r="AW283">
        <f t="shared" si="114"/>
        <v>1</v>
      </c>
    </row>
    <row r="284" spans="1:49" ht="15" customHeight="1">
      <c r="A284" s="95" t="s">
        <v>26</v>
      </c>
      <c r="B284" s="96">
        <v>7</v>
      </c>
      <c r="C284" s="97">
        <v>2015</v>
      </c>
      <c r="D284" s="95" t="s">
        <v>19</v>
      </c>
      <c r="E284" s="98">
        <v>1</v>
      </c>
      <c r="F284" s="98">
        <v>40</v>
      </c>
      <c r="G284" s="98">
        <v>16</v>
      </c>
      <c r="H284" s="98">
        <v>8</v>
      </c>
      <c r="I284" s="98">
        <v>8</v>
      </c>
      <c r="J284" s="99">
        <v>50</v>
      </c>
      <c r="K284" s="99">
        <v>50</v>
      </c>
      <c r="L284" s="99">
        <v>70</v>
      </c>
      <c r="M284" s="98">
        <v>245</v>
      </c>
      <c r="N284" s="98">
        <v>245</v>
      </c>
      <c r="O284" s="100">
        <v>200</v>
      </c>
      <c r="P284" s="98">
        <v>229</v>
      </c>
      <c r="Q284" s="99">
        <v>216.29347826086999</v>
      </c>
      <c r="R284" s="100">
        <v>100</v>
      </c>
      <c r="S284" s="101">
        <v>42277</v>
      </c>
      <c r="T284">
        <f t="shared" si="115"/>
        <v>1</v>
      </c>
      <c r="U284">
        <f t="shared" si="116"/>
        <v>1</v>
      </c>
      <c r="V284">
        <f t="shared" si="117"/>
        <v>0</v>
      </c>
      <c r="W284">
        <f t="shared" si="132"/>
        <v>0</v>
      </c>
      <c r="Y284" s="19">
        <f t="shared" si="118"/>
        <v>1</v>
      </c>
      <c r="Z284" s="19">
        <f t="shared" si="119"/>
        <v>1</v>
      </c>
      <c r="AA284" s="19">
        <f t="shared" si="120"/>
        <v>1</v>
      </c>
      <c r="AB284" s="19">
        <f t="shared" si="133"/>
        <v>1</v>
      </c>
      <c r="AC284">
        <f t="shared" si="121"/>
        <v>0</v>
      </c>
      <c r="AD284">
        <f t="shared" si="134"/>
        <v>0</v>
      </c>
      <c r="AE284">
        <f t="shared" si="122"/>
        <v>0</v>
      </c>
      <c r="AF284">
        <f t="shared" si="135"/>
        <v>0</v>
      </c>
      <c r="AG284">
        <f t="shared" si="123"/>
        <v>0</v>
      </c>
      <c r="AH284">
        <f t="shared" si="136"/>
        <v>0</v>
      </c>
      <c r="AI284">
        <f t="shared" si="124"/>
        <v>0</v>
      </c>
      <c r="AJ284">
        <f t="shared" si="137"/>
        <v>0</v>
      </c>
      <c r="AL284" s="19">
        <f t="shared" si="125"/>
        <v>1</v>
      </c>
      <c r="AM284" s="15">
        <f t="shared" si="126"/>
        <v>0</v>
      </c>
      <c r="AN284" s="15">
        <f t="shared" si="127"/>
        <v>1</v>
      </c>
      <c r="AO284">
        <f t="shared" si="141"/>
        <v>0</v>
      </c>
      <c r="AP284" s="15">
        <f t="shared" si="128"/>
        <v>0</v>
      </c>
      <c r="AQ284">
        <f t="shared" si="138"/>
        <v>0</v>
      </c>
      <c r="AR284" s="15">
        <f t="shared" si="129"/>
        <v>0</v>
      </c>
      <c r="AS284">
        <f t="shared" si="139"/>
        <v>0</v>
      </c>
      <c r="AT284" s="15">
        <f t="shared" si="130"/>
        <v>0</v>
      </c>
      <c r="AU284">
        <f t="shared" si="140"/>
        <v>0</v>
      </c>
      <c r="AV284" s="15">
        <f t="shared" si="131"/>
        <v>0</v>
      </c>
      <c r="AW284">
        <f t="shared" si="114"/>
        <v>0</v>
      </c>
    </row>
    <row r="285" spans="1:49" ht="15" customHeight="1">
      <c r="A285" s="95" t="s">
        <v>26</v>
      </c>
      <c r="B285" s="96">
        <v>7</v>
      </c>
      <c r="C285" s="97">
        <v>2015</v>
      </c>
      <c r="D285" s="95" t="s">
        <v>17</v>
      </c>
      <c r="E285" s="98">
        <v>2</v>
      </c>
      <c r="F285" s="98">
        <v>33</v>
      </c>
      <c r="G285" s="98">
        <v>7</v>
      </c>
      <c r="H285" s="98">
        <v>3</v>
      </c>
      <c r="I285" s="98">
        <v>4</v>
      </c>
      <c r="J285" s="99">
        <v>42.857142857142897</v>
      </c>
      <c r="K285" s="99">
        <v>47.826086956521699</v>
      </c>
      <c r="L285" s="99">
        <v>70</v>
      </c>
      <c r="M285" s="98">
        <v>262</v>
      </c>
      <c r="N285" s="98">
        <v>278</v>
      </c>
      <c r="O285" s="100">
        <v>200</v>
      </c>
      <c r="P285" s="98">
        <v>255</v>
      </c>
      <c r="Q285" s="99">
        <v>240.26666666666699</v>
      </c>
      <c r="R285" s="100">
        <v>100</v>
      </c>
      <c r="S285" s="101">
        <v>42277</v>
      </c>
      <c r="T285">
        <f t="shared" si="115"/>
        <v>1</v>
      </c>
      <c r="U285">
        <f t="shared" si="116"/>
        <v>1</v>
      </c>
      <c r="V285">
        <f t="shared" si="117"/>
        <v>0</v>
      </c>
      <c r="W285">
        <f t="shared" si="132"/>
        <v>0</v>
      </c>
      <c r="Y285" s="19">
        <f t="shared" si="118"/>
        <v>1</v>
      </c>
      <c r="Z285" s="19">
        <f t="shared" si="119"/>
        <v>1</v>
      </c>
      <c r="AA285" s="19">
        <f t="shared" si="120"/>
        <v>0</v>
      </c>
      <c r="AB285" s="19">
        <f t="shared" si="133"/>
        <v>0</v>
      </c>
      <c r="AC285">
        <f t="shared" si="121"/>
        <v>1</v>
      </c>
      <c r="AD285">
        <f t="shared" si="134"/>
        <v>1</v>
      </c>
      <c r="AE285">
        <f t="shared" si="122"/>
        <v>0</v>
      </c>
      <c r="AF285">
        <f t="shared" si="135"/>
        <v>0</v>
      </c>
      <c r="AG285">
        <f t="shared" si="123"/>
        <v>0</v>
      </c>
      <c r="AH285">
        <f t="shared" si="136"/>
        <v>0</v>
      </c>
      <c r="AI285">
        <f t="shared" si="124"/>
        <v>0</v>
      </c>
      <c r="AJ285">
        <f t="shared" si="137"/>
        <v>0</v>
      </c>
      <c r="AL285" s="19">
        <f t="shared" si="125"/>
        <v>1</v>
      </c>
      <c r="AM285" s="15">
        <f t="shared" si="126"/>
        <v>0</v>
      </c>
      <c r="AN285" s="15">
        <f t="shared" si="127"/>
        <v>0</v>
      </c>
      <c r="AO285">
        <f t="shared" si="141"/>
        <v>0</v>
      </c>
      <c r="AP285" s="15">
        <f t="shared" si="128"/>
        <v>1</v>
      </c>
      <c r="AQ285">
        <f t="shared" si="138"/>
        <v>0</v>
      </c>
      <c r="AR285" s="15">
        <f t="shared" si="129"/>
        <v>0</v>
      </c>
      <c r="AS285">
        <f t="shared" si="139"/>
        <v>0</v>
      </c>
      <c r="AT285" s="15">
        <f t="shared" si="130"/>
        <v>0</v>
      </c>
      <c r="AU285">
        <f t="shared" si="140"/>
        <v>0</v>
      </c>
      <c r="AV285" s="15">
        <f t="shared" si="131"/>
        <v>0</v>
      </c>
      <c r="AW285">
        <f t="shared" si="114"/>
        <v>0</v>
      </c>
    </row>
    <row r="286" spans="1:49" ht="15" customHeight="1">
      <c r="A286" s="95" t="s">
        <v>26</v>
      </c>
      <c r="B286" s="96">
        <v>7</v>
      </c>
      <c r="C286" s="97">
        <v>2015</v>
      </c>
      <c r="D286" s="95" t="s">
        <v>21</v>
      </c>
      <c r="E286" s="98">
        <v>4</v>
      </c>
      <c r="F286" s="98">
        <v>23</v>
      </c>
      <c r="G286" s="98">
        <v>15</v>
      </c>
      <c r="H286" s="98">
        <v>9</v>
      </c>
      <c r="I286" s="98">
        <v>6</v>
      </c>
      <c r="J286" s="99">
        <v>60</v>
      </c>
      <c r="K286" s="99">
        <v>54.237288135593197</v>
      </c>
      <c r="L286" s="99">
        <v>70</v>
      </c>
      <c r="M286" s="98">
        <v>281</v>
      </c>
      <c r="N286" s="98">
        <v>325</v>
      </c>
      <c r="O286" s="100">
        <v>200</v>
      </c>
      <c r="P286" s="98">
        <v>266</v>
      </c>
      <c r="Q286" s="99">
        <v>262.86956521739103</v>
      </c>
      <c r="R286" s="100">
        <v>100</v>
      </c>
      <c r="S286" s="101">
        <v>42277</v>
      </c>
      <c r="T286">
        <f t="shared" si="115"/>
        <v>1</v>
      </c>
      <c r="U286">
        <f t="shared" si="116"/>
        <v>1</v>
      </c>
      <c r="V286">
        <f t="shared" si="117"/>
        <v>0</v>
      </c>
      <c r="W286">
        <f t="shared" si="132"/>
        <v>0</v>
      </c>
      <c r="Y286" s="19">
        <f t="shared" si="118"/>
        <v>1</v>
      </c>
      <c r="Z286" s="19">
        <f t="shared" si="119"/>
        <v>1</v>
      </c>
      <c r="AA286" s="19">
        <f t="shared" si="120"/>
        <v>0</v>
      </c>
      <c r="AB286" s="19">
        <f t="shared" si="133"/>
        <v>0</v>
      </c>
      <c r="AC286">
        <f t="shared" si="121"/>
        <v>0</v>
      </c>
      <c r="AD286">
        <f t="shared" si="134"/>
        <v>0</v>
      </c>
      <c r="AE286">
        <f t="shared" si="122"/>
        <v>0</v>
      </c>
      <c r="AF286">
        <f t="shared" si="135"/>
        <v>0</v>
      </c>
      <c r="AG286">
        <f t="shared" si="123"/>
        <v>1</v>
      </c>
      <c r="AH286">
        <f t="shared" si="136"/>
        <v>1</v>
      </c>
      <c r="AI286">
        <f t="shared" si="124"/>
        <v>0</v>
      </c>
      <c r="AJ286">
        <f t="shared" si="137"/>
        <v>0</v>
      </c>
      <c r="AL286" s="19">
        <f t="shared" si="125"/>
        <v>1</v>
      </c>
      <c r="AM286" s="15">
        <f t="shared" si="126"/>
        <v>0</v>
      </c>
      <c r="AN286" s="15">
        <f t="shared" si="127"/>
        <v>0</v>
      </c>
      <c r="AO286">
        <f t="shared" si="141"/>
        <v>0</v>
      </c>
      <c r="AP286" s="15">
        <f t="shared" si="128"/>
        <v>0</v>
      </c>
      <c r="AQ286">
        <f t="shared" si="138"/>
        <v>0</v>
      </c>
      <c r="AR286" s="15">
        <f t="shared" si="129"/>
        <v>0</v>
      </c>
      <c r="AS286">
        <f t="shared" si="139"/>
        <v>0</v>
      </c>
      <c r="AT286" s="15">
        <f t="shared" si="130"/>
        <v>1</v>
      </c>
      <c r="AU286">
        <f t="shared" si="140"/>
        <v>0</v>
      </c>
      <c r="AV286" s="15">
        <f t="shared" si="131"/>
        <v>0</v>
      </c>
      <c r="AW286">
        <f t="shared" si="114"/>
        <v>0</v>
      </c>
    </row>
    <row r="287" spans="1:49" ht="15" customHeight="1">
      <c r="A287" s="95" t="s">
        <v>26</v>
      </c>
      <c r="B287" s="96">
        <v>7</v>
      </c>
      <c r="C287" s="97">
        <v>2012</v>
      </c>
      <c r="D287" s="95" t="s">
        <v>21</v>
      </c>
      <c r="E287" s="98">
        <v>4</v>
      </c>
      <c r="F287" s="98">
        <v>52</v>
      </c>
      <c r="G287" s="98">
        <v>36</v>
      </c>
      <c r="H287" s="98">
        <v>6</v>
      </c>
      <c r="I287" s="98">
        <v>30</v>
      </c>
      <c r="J287" s="99">
        <v>16.6666666666667</v>
      </c>
      <c r="K287" s="99">
        <v>25.9541984732824</v>
      </c>
      <c r="L287" s="99">
        <v>70</v>
      </c>
      <c r="M287" s="98">
        <v>140</v>
      </c>
      <c r="N287" s="98">
        <v>235</v>
      </c>
      <c r="O287" s="100">
        <v>200</v>
      </c>
      <c r="P287" s="98">
        <v>104</v>
      </c>
      <c r="Q287" s="99">
        <v>96.260869565217405</v>
      </c>
      <c r="R287" s="100">
        <v>100</v>
      </c>
      <c r="S287" s="101">
        <v>42277</v>
      </c>
      <c r="T287">
        <f t="shared" si="115"/>
        <v>1</v>
      </c>
      <c r="U287">
        <f t="shared" si="116"/>
        <v>0</v>
      </c>
      <c r="V287">
        <f t="shared" si="117"/>
        <v>0</v>
      </c>
      <c r="W287">
        <f t="shared" si="132"/>
        <v>0</v>
      </c>
      <c r="Y287" s="19">
        <f t="shared" si="118"/>
        <v>1</v>
      </c>
      <c r="Z287" s="19">
        <f t="shared" si="119"/>
        <v>0</v>
      </c>
      <c r="AA287" s="19">
        <f t="shared" si="120"/>
        <v>0</v>
      </c>
      <c r="AB287" s="19">
        <f t="shared" si="133"/>
        <v>0</v>
      </c>
      <c r="AC287">
        <f t="shared" si="121"/>
        <v>0</v>
      </c>
      <c r="AD287">
        <f t="shared" si="134"/>
        <v>0</v>
      </c>
      <c r="AE287">
        <f t="shared" si="122"/>
        <v>0</v>
      </c>
      <c r="AF287">
        <f t="shared" si="135"/>
        <v>0</v>
      </c>
      <c r="AG287">
        <f t="shared" si="123"/>
        <v>1</v>
      </c>
      <c r="AH287">
        <f t="shared" si="136"/>
        <v>0</v>
      </c>
      <c r="AI287">
        <f t="shared" si="124"/>
        <v>0</v>
      </c>
      <c r="AJ287">
        <f t="shared" si="137"/>
        <v>0</v>
      </c>
      <c r="AL287" s="19">
        <f t="shared" si="125"/>
        <v>1</v>
      </c>
      <c r="AM287" s="15">
        <f t="shared" si="126"/>
        <v>0</v>
      </c>
      <c r="AN287" s="15">
        <f t="shared" si="127"/>
        <v>0</v>
      </c>
      <c r="AO287">
        <f t="shared" si="141"/>
        <v>0</v>
      </c>
      <c r="AP287" s="15">
        <f t="shared" si="128"/>
        <v>0</v>
      </c>
      <c r="AQ287">
        <f t="shared" si="138"/>
        <v>0</v>
      </c>
      <c r="AR287" s="15">
        <f t="shared" si="129"/>
        <v>0</v>
      </c>
      <c r="AS287">
        <f t="shared" si="139"/>
        <v>0</v>
      </c>
      <c r="AT287" s="15">
        <f t="shared" si="130"/>
        <v>1</v>
      </c>
      <c r="AU287">
        <f t="shared" si="140"/>
        <v>0</v>
      </c>
      <c r="AV287" s="15">
        <f t="shared" si="131"/>
        <v>0</v>
      </c>
      <c r="AW287">
        <f t="shared" si="114"/>
        <v>0</v>
      </c>
    </row>
    <row r="288" spans="1:49" ht="15" customHeight="1">
      <c r="A288" s="95" t="s">
        <v>26</v>
      </c>
      <c r="B288" s="96">
        <v>7</v>
      </c>
      <c r="C288" s="97">
        <v>2013</v>
      </c>
      <c r="D288" s="95" t="s">
        <v>18</v>
      </c>
      <c r="E288" s="98">
        <v>5</v>
      </c>
      <c r="F288" s="98">
        <v>164</v>
      </c>
      <c r="G288" s="98">
        <v>142</v>
      </c>
      <c r="H288" s="98">
        <v>44</v>
      </c>
      <c r="I288" s="98">
        <v>98</v>
      </c>
      <c r="J288" s="94"/>
      <c r="K288" s="99">
        <v>30.985915492957702</v>
      </c>
      <c r="L288" s="99">
        <v>70</v>
      </c>
      <c r="M288" s="94"/>
      <c r="N288" s="98">
        <v>268</v>
      </c>
      <c r="O288" s="100">
        <v>200</v>
      </c>
      <c r="P288" s="94"/>
      <c r="Q288" s="99">
        <v>123.57618848542801</v>
      </c>
      <c r="R288" s="100">
        <v>100</v>
      </c>
      <c r="S288" s="101">
        <v>42277</v>
      </c>
      <c r="T288">
        <f t="shared" si="115"/>
        <v>1</v>
      </c>
      <c r="U288">
        <f t="shared" si="116"/>
        <v>0</v>
      </c>
      <c r="V288">
        <f t="shared" si="117"/>
        <v>1</v>
      </c>
      <c r="W288">
        <f t="shared" si="132"/>
        <v>0</v>
      </c>
      <c r="Y288" s="19">
        <f t="shared" si="118"/>
        <v>1</v>
      </c>
      <c r="Z288" s="19">
        <f t="shared" si="119"/>
        <v>0</v>
      </c>
      <c r="AA288" s="19">
        <f t="shared" si="120"/>
        <v>0</v>
      </c>
      <c r="AB288" s="19">
        <f t="shared" si="133"/>
        <v>0</v>
      </c>
      <c r="AC288">
        <f t="shared" si="121"/>
        <v>0</v>
      </c>
      <c r="AD288">
        <f t="shared" si="134"/>
        <v>0</v>
      </c>
      <c r="AE288">
        <f t="shared" si="122"/>
        <v>0</v>
      </c>
      <c r="AF288">
        <f t="shared" si="135"/>
        <v>0</v>
      </c>
      <c r="AG288">
        <f t="shared" si="123"/>
        <v>0</v>
      </c>
      <c r="AH288">
        <f t="shared" si="136"/>
        <v>0</v>
      </c>
      <c r="AI288">
        <f t="shared" si="124"/>
        <v>1</v>
      </c>
      <c r="AJ288">
        <f t="shared" si="137"/>
        <v>0</v>
      </c>
      <c r="AL288" s="19">
        <f t="shared" si="125"/>
        <v>1</v>
      </c>
      <c r="AM288" s="15">
        <f t="shared" si="126"/>
        <v>0</v>
      </c>
      <c r="AN288" s="15">
        <f t="shared" si="127"/>
        <v>0</v>
      </c>
      <c r="AO288">
        <f t="shared" si="141"/>
        <v>0</v>
      </c>
      <c r="AP288" s="15">
        <f t="shared" si="128"/>
        <v>0</v>
      </c>
      <c r="AQ288">
        <f t="shared" si="138"/>
        <v>0</v>
      </c>
      <c r="AR288" s="15">
        <f t="shared" si="129"/>
        <v>0</v>
      </c>
      <c r="AS288">
        <f t="shared" si="139"/>
        <v>0</v>
      </c>
      <c r="AT288" s="15">
        <f t="shared" si="130"/>
        <v>0</v>
      </c>
      <c r="AU288">
        <f t="shared" si="140"/>
        <v>0</v>
      </c>
      <c r="AV288" s="15">
        <f t="shared" si="131"/>
        <v>1</v>
      </c>
      <c r="AW288">
        <f t="shared" si="114"/>
        <v>0</v>
      </c>
    </row>
    <row r="289" spans="1:49" ht="15" customHeight="1">
      <c r="A289" s="95" t="s">
        <v>26</v>
      </c>
      <c r="B289" s="96">
        <v>7</v>
      </c>
      <c r="C289" s="97">
        <v>2015</v>
      </c>
      <c r="D289" s="95" t="s">
        <v>20</v>
      </c>
      <c r="E289" s="98">
        <v>3</v>
      </c>
      <c r="F289" s="98">
        <v>24</v>
      </c>
      <c r="G289" s="98">
        <v>21</v>
      </c>
      <c r="H289" s="98">
        <v>12</v>
      </c>
      <c r="I289" s="98">
        <v>9</v>
      </c>
      <c r="J289" s="99">
        <v>57.142857142857103</v>
      </c>
      <c r="K289" s="99">
        <v>52.272727272727302</v>
      </c>
      <c r="L289" s="99">
        <v>70</v>
      </c>
      <c r="M289" s="98">
        <v>279</v>
      </c>
      <c r="N289" s="98">
        <v>302</v>
      </c>
      <c r="O289" s="100">
        <v>200</v>
      </c>
      <c r="P289" s="98">
        <v>258</v>
      </c>
      <c r="Q289" s="99">
        <v>258.93406593406598</v>
      </c>
      <c r="R289" s="100">
        <v>100</v>
      </c>
      <c r="S289" s="101">
        <v>42277</v>
      </c>
      <c r="T289">
        <f t="shared" si="115"/>
        <v>1</v>
      </c>
      <c r="U289">
        <f t="shared" si="116"/>
        <v>1</v>
      </c>
      <c r="V289">
        <f t="shared" si="117"/>
        <v>0</v>
      </c>
      <c r="W289">
        <f t="shared" si="132"/>
        <v>0</v>
      </c>
      <c r="Y289" s="19">
        <f t="shared" si="118"/>
        <v>1</v>
      </c>
      <c r="Z289" s="19">
        <f t="shared" si="119"/>
        <v>1</v>
      </c>
      <c r="AA289" s="19">
        <f t="shared" si="120"/>
        <v>0</v>
      </c>
      <c r="AB289" s="19">
        <f t="shared" si="133"/>
        <v>0</v>
      </c>
      <c r="AC289">
        <f t="shared" si="121"/>
        <v>0</v>
      </c>
      <c r="AD289">
        <f t="shared" si="134"/>
        <v>0</v>
      </c>
      <c r="AE289">
        <f t="shared" si="122"/>
        <v>1</v>
      </c>
      <c r="AF289">
        <f t="shared" si="135"/>
        <v>1</v>
      </c>
      <c r="AG289">
        <f t="shared" si="123"/>
        <v>0</v>
      </c>
      <c r="AH289">
        <f t="shared" si="136"/>
        <v>0</v>
      </c>
      <c r="AI289">
        <f t="shared" si="124"/>
        <v>0</v>
      </c>
      <c r="AJ289">
        <f t="shared" si="137"/>
        <v>0</v>
      </c>
      <c r="AL289" s="19">
        <f t="shared" si="125"/>
        <v>1</v>
      </c>
      <c r="AM289" s="15">
        <f t="shared" si="126"/>
        <v>0</v>
      </c>
      <c r="AN289" s="15">
        <f t="shared" si="127"/>
        <v>0</v>
      </c>
      <c r="AO289">
        <f t="shared" si="141"/>
        <v>0</v>
      </c>
      <c r="AP289" s="15">
        <f t="shared" si="128"/>
        <v>0</v>
      </c>
      <c r="AQ289">
        <f t="shared" si="138"/>
        <v>0</v>
      </c>
      <c r="AR289" s="15">
        <f t="shared" si="129"/>
        <v>1</v>
      </c>
      <c r="AS289">
        <f t="shared" si="139"/>
        <v>0</v>
      </c>
      <c r="AT289" s="15">
        <f t="shared" si="130"/>
        <v>0</v>
      </c>
      <c r="AU289">
        <f t="shared" si="140"/>
        <v>0</v>
      </c>
      <c r="AV289" s="15">
        <f t="shared" si="131"/>
        <v>0</v>
      </c>
      <c r="AW289">
        <f t="shared" si="114"/>
        <v>0</v>
      </c>
    </row>
    <row r="290" spans="1:49" ht="15" customHeight="1">
      <c r="A290" s="95" t="s">
        <v>26</v>
      </c>
      <c r="B290" s="96">
        <v>7</v>
      </c>
      <c r="C290" s="97">
        <v>2012</v>
      </c>
      <c r="D290" s="95" t="s">
        <v>17</v>
      </c>
      <c r="E290" s="98">
        <v>2</v>
      </c>
      <c r="F290" s="98">
        <v>48</v>
      </c>
      <c r="G290" s="98">
        <v>29</v>
      </c>
      <c r="H290" s="98">
        <v>6</v>
      </c>
      <c r="I290" s="98">
        <v>23</v>
      </c>
      <c r="J290" s="99">
        <v>20.689655172413801</v>
      </c>
      <c r="K290" s="99">
        <v>29.6875</v>
      </c>
      <c r="L290" s="99">
        <v>70</v>
      </c>
      <c r="M290" s="98">
        <v>115</v>
      </c>
      <c r="N290" s="98">
        <v>150</v>
      </c>
      <c r="O290" s="100">
        <v>200</v>
      </c>
      <c r="P290" s="98">
        <v>86</v>
      </c>
      <c r="Q290" s="99">
        <v>63.989010989011</v>
      </c>
      <c r="R290" s="100">
        <v>100</v>
      </c>
      <c r="S290" s="101">
        <v>42277</v>
      </c>
      <c r="T290">
        <f t="shared" si="115"/>
        <v>1</v>
      </c>
      <c r="U290">
        <f t="shared" si="116"/>
        <v>0</v>
      </c>
      <c r="V290">
        <f t="shared" si="117"/>
        <v>0</v>
      </c>
      <c r="W290">
        <f t="shared" si="132"/>
        <v>0</v>
      </c>
      <c r="Y290" s="19">
        <f t="shared" si="118"/>
        <v>1</v>
      </c>
      <c r="Z290" s="19">
        <f t="shared" si="119"/>
        <v>0</v>
      </c>
      <c r="AA290" s="19">
        <f t="shared" si="120"/>
        <v>0</v>
      </c>
      <c r="AB290" s="19">
        <f t="shared" si="133"/>
        <v>0</v>
      </c>
      <c r="AC290">
        <f t="shared" si="121"/>
        <v>1</v>
      </c>
      <c r="AD290">
        <f t="shared" si="134"/>
        <v>0</v>
      </c>
      <c r="AE290">
        <f t="shared" si="122"/>
        <v>0</v>
      </c>
      <c r="AF290">
        <f t="shared" si="135"/>
        <v>0</v>
      </c>
      <c r="AG290">
        <f t="shared" si="123"/>
        <v>0</v>
      </c>
      <c r="AH290">
        <f t="shared" si="136"/>
        <v>0</v>
      </c>
      <c r="AI290">
        <f t="shared" si="124"/>
        <v>0</v>
      </c>
      <c r="AJ290">
        <f t="shared" si="137"/>
        <v>0</v>
      </c>
      <c r="AL290" s="19">
        <f t="shared" si="125"/>
        <v>1</v>
      </c>
      <c r="AM290" s="15">
        <f t="shared" si="126"/>
        <v>0</v>
      </c>
      <c r="AN290" s="15">
        <f t="shared" si="127"/>
        <v>0</v>
      </c>
      <c r="AO290">
        <f t="shared" si="141"/>
        <v>0</v>
      </c>
      <c r="AP290" s="15">
        <f t="shared" si="128"/>
        <v>1</v>
      </c>
      <c r="AQ290">
        <f t="shared" si="138"/>
        <v>0</v>
      </c>
      <c r="AR290" s="15">
        <f t="shared" si="129"/>
        <v>0</v>
      </c>
      <c r="AS290">
        <f t="shared" si="139"/>
        <v>0</v>
      </c>
      <c r="AT290" s="15">
        <f t="shared" si="130"/>
        <v>0</v>
      </c>
      <c r="AU290">
        <f t="shared" si="140"/>
        <v>0</v>
      </c>
      <c r="AV290" s="15">
        <f t="shared" si="131"/>
        <v>0</v>
      </c>
      <c r="AW290">
        <f t="shared" si="114"/>
        <v>0</v>
      </c>
    </row>
    <row r="291" spans="1:49" ht="15" customHeight="1">
      <c r="A291" s="95" t="s">
        <v>26</v>
      </c>
      <c r="B291" s="96">
        <v>7</v>
      </c>
      <c r="C291" s="97">
        <v>2011</v>
      </c>
      <c r="D291" s="95" t="s">
        <v>21</v>
      </c>
      <c r="E291" s="98">
        <v>4</v>
      </c>
      <c r="F291" s="98">
        <v>52</v>
      </c>
      <c r="G291" s="98">
        <v>37</v>
      </c>
      <c r="H291" s="98">
        <v>10</v>
      </c>
      <c r="I291" s="98">
        <v>27</v>
      </c>
      <c r="J291" s="99">
        <v>27.027027027027</v>
      </c>
      <c r="K291" s="99">
        <v>25.6410256410256</v>
      </c>
      <c r="L291" s="99">
        <v>70</v>
      </c>
      <c r="M291" s="98">
        <v>100</v>
      </c>
      <c r="N291" s="98">
        <v>102</v>
      </c>
      <c r="O291" s="100">
        <v>200</v>
      </c>
      <c r="P291" s="98">
        <v>63</v>
      </c>
      <c r="Q291" s="99">
        <v>51.652173913043498</v>
      </c>
      <c r="R291" s="100">
        <v>100</v>
      </c>
      <c r="S291" s="101">
        <v>42277</v>
      </c>
      <c r="T291">
        <f t="shared" si="115"/>
        <v>1</v>
      </c>
      <c r="U291">
        <f t="shared" si="116"/>
        <v>0</v>
      </c>
      <c r="V291">
        <f t="shared" si="117"/>
        <v>0</v>
      </c>
      <c r="W291">
        <f t="shared" si="132"/>
        <v>0</v>
      </c>
      <c r="Y291" s="19">
        <f t="shared" si="118"/>
        <v>1</v>
      </c>
      <c r="Z291" s="19">
        <f t="shared" si="119"/>
        <v>0</v>
      </c>
      <c r="AA291" s="19">
        <f t="shared" si="120"/>
        <v>0</v>
      </c>
      <c r="AB291" s="19">
        <f t="shared" si="133"/>
        <v>0</v>
      </c>
      <c r="AC291">
        <f t="shared" si="121"/>
        <v>0</v>
      </c>
      <c r="AD291">
        <f t="shared" si="134"/>
        <v>0</v>
      </c>
      <c r="AE291">
        <f t="shared" si="122"/>
        <v>0</v>
      </c>
      <c r="AF291">
        <f t="shared" si="135"/>
        <v>0</v>
      </c>
      <c r="AG291">
        <f t="shared" si="123"/>
        <v>1</v>
      </c>
      <c r="AH291">
        <f t="shared" si="136"/>
        <v>0</v>
      </c>
      <c r="AI291">
        <f t="shared" si="124"/>
        <v>0</v>
      </c>
      <c r="AJ291">
        <f t="shared" si="137"/>
        <v>0</v>
      </c>
      <c r="AL291" s="19">
        <f t="shared" si="125"/>
        <v>1</v>
      </c>
      <c r="AM291" s="15">
        <f t="shared" si="126"/>
        <v>0</v>
      </c>
      <c r="AN291" s="15">
        <f t="shared" si="127"/>
        <v>0</v>
      </c>
      <c r="AO291">
        <f t="shared" si="141"/>
        <v>0</v>
      </c>
      <c r="AP291" s="15">
        <f t="shared" si="128"/>
        <v>0</v>
      </c>
      <c r="AQ291">
        <f t="shared" si="138"/>
        <v>0</v>
      </c>
      <c r="AR291" s="15">
        <f t="shared" si="129"/>
        <v>0</v>
      </c>
      <c r="AS291">
        <f t="shared" si="139"/>
        <v>0</v>
      </c>
      <c r="AT291" s="15">
        <f t="shared" si="130"/>
        <v>1</v>
      </c>
      <c r="AU291">
        <f t="shared" si="140"/>
        <v>0</v>
      </c>
      <c r="AV291" s="15">
        <f t="shared" si="131"/>
        <v>0</v>
      </c>
      <c r="AW291">
        <f t="shared" ref="AW291:AW354" si="142">AL291*AM291*AV291</f>
        <v>0</v>
      </c>
    </row>
    <row r="292" spans="1:49" ht="15" customHeight="1">
      <c r="A292" s="95" t="s">
        <v>26</v>
      </c>
      <c r="B292" s="96">
        <v>7</v>
      </c>
      <c r="C292" s="97">
        <v>2011</v>
      </c>
      <c r="D292" s="95" t="s">
        <v>18</v>
      </c>
      <c r="E292" s="98">
        <v>5</v>
      </c>
      <c r="F292" s="98">
        <v>102</v>
      </c>
      <c r="G292" s="98">
        <v>39</v>
      </c>
      <c r="H292" s="98">
        <v>10</v>
      </c>
      <c r="I292" s="98">
        <v>29</v>
      </c>
      <c r="J292" s="94"/>
      <c r="K292" s="99">
        <v>25.6410256410256</v>
      </c>
      <c r="L292" s="99">
        <v>70</v>
      </c>
      <c r="M292" s="94"/>
      <c r="N292" s="98">
        <v>102</v>
      </c>
      <c r="O292" s="100">
        <v>200</v>
      </c>
      <c r="P292" s="94"/>
      <c r="Q292" s="99">
        <v>36.115560640732298</v>
      </c>
      <c r="R292" s="100">
        <v>100</v>
      </c>
      <c r="S292" s="101">
        <v>42277</v>
      </c>
      <c r="T292">
        <f t="shared" si="115"/>
        <v>1</v>
      </c>
      <c r="U292">
        <f t="shared" si="116"/>
        <v>0</v>
      </c>
      <c r="V292">
        <f t="shared" si="117"/>
        <v>1</v>
      </c>
      <c r="W292">
        <f t="shared" si="132"/>
        <v>0</v>
      </c>
      <c r="Y292" s="19">
        <f t="shared" si="118"/>
        <v>1</v>
      </c>
      <c r="Z292" s="19">
        <f t="shared" si="119"/>
        <v>0</v>
      </c>
      <c r="AA292" s="19">
        <f t="shared" si="120"/>
        <v>0</v>
      </c>
      <c r="AB292" s="19">
        <f t="shared" si="133"/>
        <v>0</v>
      </c>
      <c r="AC292">
        <f t="shared" si="121"/>
        <v>0</v>
      </c>
      <c r="AD292">
        <f t="shared" si="134"/>
        <v>0</v>
      </c>
      <c r="AE292">
        <f t="shared" si="122"/>
        <v>0</v>
      </c>
      <c r="AF292">
        <f t="shared" si="135"/>
        <v>0</v>
      </c>
      <c r="AG292">
        <f t="shared" si="123"/>
        <v>0</v>
      </c>
      <c r="AH292">
        <f t="shared" si="136"/>
        <v>0</v>
      </c>
      <c r="AI292">
        <f t="shared" si="124"/>
        <v>1</v>
      </c>
      <c r="AJ292">
        <f t="shared" si="137"/>
        <v>0</v>
      </c>
      <c r="AL292" s="19">
        <f t="shared" si="125"/>
        <v>1</v>
      </c>
      <c r="AM292" s="15">
        <f t="shared" si="126"/>
        <v>0</v>
      </c>
      <c r="AN292" s="15">
        <f t="shared" si="127"/>
        <v>0</v>
      </c>
      <c r="AO292">
        <f t="shared" si="141"/>
        <v>0</v>
      </c>
      <c r="AP292" s="15">
        <f t="shared" si="128"/>
        <v>0</v>
      </c>
      <c r="AQ292">
        <f t="shared" si="138"/>
        <v>0</v>
      </c>
      <c r="AR292" s="15">
        <f t="shared" si="129"/>
        <v>0</v>
      </c>
      <c r="AS292">
        <f t="shared" si="139"/>
        <v>0</v>
      </c>
      <c r="AT292" s="15">
        <f t="shared" si="130"/>
        <v>0</v>
      </c>
      <c r="AU292">
        <f t="shared" si="140"/>
        <v>0</v>
      </c>
      <c r="AV292" s="15">
        <f t="shared" si="131"/>
        <v>1</v>
      </c>
      <c r="AW292">
        <f t="shared" si="142"/>
        <v>0</v>
      </c>
    </row>
    <row r="293" spans="1:49" ht="15" customHeight="1">
      <c r="A293" s="95" t="s">
        <v>26</v>
      </c>
      <c r="B293" s="96">
        <v>7</v>
      </c>
      <c r="C293" s="97">
        <v>2013</v>
      </c>
      <c r="D293" s="95" t="s">
        <v>21</v>
      </c>
      <c r="E293" s="98">
        <v>4</v>
      </c>
      <c r="F293" s="98">
        <v>39</v>
      </c>
      <c r="G293" s="98">
        <v>36</v>
      </c>
      <c r="H293" s="98">
        <v>10</v>
      </c>
      <c r="I293" s="98">
        <v>26</v>
      </c>
      <c r="J293" s="99">
        <v>27.7777777777778</v>
      </c>
      <c r="K293" s="99">
        <v>30.985915492957702</v>
      </c>
      <c r="L293" s="99">
        <v>70</v>
      </c>
      <c r="M293" s="98">
        <v>162</v>
      </c>
      <c r="N293" s="98">
        <v>268</v>
      </c>
      <c r="O293" s="100">
        <v>200</v>
      </c>
      <c r="P293" s="98">
        <v>126</v>
      </c>
      <c r="Q293" s="99">
        <v>121.532608695652</v>
      </c>
      <c r="R293" s="100">
        <v>100</v>
      </c>
      <c r="S293" s="101">
        <v>42277</v>
      </c>
      <c r="T293">
        <f t="shared" si="115"/>
        <v>1</v>
      </c>
      <c r="U293">
        <f t="shared" si="116"/>
        <v>0</v>
      </c>
      <c r="V293">
        <f t="shared" si="117"/>
        <v>0</v>
      </c>
      <c r="W293">
        <f t="shared" si="132"/>
        <v>0</v>
      </c>
      <c r="Y293" s="19">
        <f t="shared" si="118"/>
        <v>1</v>
      </c>
      <c r="Z293" s="19">
        <f t="shared" si="119"/>
        <v>0</v>
      </c>
      <c r="AA293" s="19">
        <f t="shared" si="120"/>
        <v>0</v>
      </c>
      <c r="AB293" s="19">
        <f t="shared" si="133"/>
        <v>0</v>
      </c>
      <c r="AC293">
        <f t="shared" si="121"/>
        <v>0</v>
      </c>
      <c r="AD293">
        <f t="shared" si="134"/>
        <v>0</v>
      </c>
      <c r="AE293">
        <f t="shared" si="122"/>
        <v>0</v>
      </c>
      <c r="AF293">
        <f t="shared" si="135"/>
        <v>0</v>
      </c>
      <c r="AG293">
        <f t="shared" si="123"/>
        <v>1</v>
      </c>
      <c r="AH293">
        <f t="shared" si="136"/>
        <v>0</v>
      </c>
      <c r="AI293">
        <f t="shared" si="124"/>
        <v>0</v>
      </c>
      <c r="AJ293">
        <f t="shared" si="137"/>
        <v>0</v>
      </c>
      <c r="AL293" s="19">
        <f t="shared" si="125"/>
        <v>1</v>
      </c>
      <c r="AM293" s="15">
        <f t="shared" si="126"/>
        <v>0</v>
      </c>
      <c r="AN293" s="15">
        <f t="shared" si="127"/>
        <v>0</v>
      </c>
      <c r="AO293">
        <f t="shared" si="141"/>
        <v>0</v>
      </c>
      <c r="AP293" s="15">
        <f t="shared" si="128"/>
        <v>0</v>
      </c>
      <c r="AQ293">
        <f t="shared" si="138"/>
        <v>0</v>
      </c>
      <c r="AR293" s="15">
        <f t="shared" si="129"/>
        <v>0</v>
      </c>
      <c r="AS293">
        <f t="shared" si="139"/>
        <v>0</v>
      </c>
      <c r="AT293" s="15">
        <f t="shared" si="130"/>
        <v>1</v>
      </c>
      <c r="AU293">
        <f t="shared" si="140"/>
        <v>0</v>
      </c>
      <c r="AV293" s="15">
        <f t="shared" si="131"/>
        <v>0</v>
      </c>
      <c r="AW293">
        <f t="shared" si="142"/>
        <v>0</v>
      </c>
    </row>
    <row r="294" spans="1:49" ht="15" customHeight="1">
      <c r="A294" s="95" t="s">
        <v>26</v>
      </c>
      <c r="B294" s="96">
        <v>7</v>
      </c>
      <c r="C294" s="97">
        <v>2013</v>
      </c>
      <c r="D294" s="95" t="s">
        <v>19</v>
      </c>
      <c r="E294" s="98">
        <v>1</v>
      </c>
      <c r="F294" s="98">
        <v>36</v>
      </c>
      <c r="G294" s="98">
        <v>25</v>
      </c>
      <c r="H294" s="98">
        <v>6</v>
      </c>
      <c r="I294" s="98">
        <v>19</v>
      </c>
      <c r="J294" s="99">
        <v>24</v>
      </c>
      <c r="K294" s="99">
        <v>24</v>
      </c>
      <c r="L294" s="99">
        <v>70</v>
      </c>
      <c r="M294" s="98">
        <v>140</v>
      </c>
      <c r="N294" s="98">
        <v>140</v>
      </c>
      <c r="O294" s="100">
        <v>200</v>
      </c>
      <c r="P294" s="98">
        <v>115</v>
      </c>
      <c r="Q294" s="99">
        <v>108.934782608696</v>
      </c>
      <c r="R294" s="100">
        <v>100</v>
      </c>
      <c r="S294" s="101">
        <v>42277</v>
      </c>
      <c r="T294">
        <f t="shared" si="115"/>
        <v>1</v>
      </c>
      <c r="U294">
        <f t="shared" si="116"/>
        <v>0</v>
      </c>
      <c r="V294">
        <f t="shared" si="117"/>
        <v>0</v>
      </c>
      <c r="W294">
        <f t="shared" si="132"/>
        <v>0</v>
      </c>
      <c r="Y294" s="19">
        <f t="shared" si="118"/>
        <v>1</v>
      </c>
      <c r="Z294" s="19">
        <f t="shared" si="119"/>
        <v>0</v>
      </c>
      <c r="AA294" s="19">
        <f t="shared" si="120"/>
        <v>1</v>
      </c>
      <c r="AB294" s="19">
        <f t="shared" si="133"/>
        <v>0</v>
      </c>
      <c r="AC294">
        <f t="shared" si="121"/>
        <v>0</v>
      </c>
      <c r="AD294">
        <f t="shared" si="134"/>
        <v>0</v>
      </c>
      <c r="AE294">
        <f t="shared" si="122"/>
        <v>0</v>
      </c>
      <c r="AF294">
        <f t="shared" si="135"/>
        <v>0</v>
      </c>
      <c r="AG294">
        <f t="shared" si="123"/>
        <v>0</v>
      </c>
      <c r="AH294">
        <f t="shared" si="136"/>
        <v>0</v>
      </c>
      <c r="AI294">
        <f t="shared" si="124"/>
        <v>0</v>
      </c>
      <c r="AJ294">
        <f t="shared" si="137"/>
        <v>0</v>
      </c>
      <c r="AL294" s="19">
        <f t="shared" si="125"/>
        <v>1</v>
      </c>
      <c r="AM294" s="15">
        <f t="shared" si="126"/>
        <v>0</v>
      </c>
      <c r="AN294" s="15">
        <f t="shared" si="127"/>
        <v>1</v>
      </c>
      <c r="AO294">
        <f t="shared" si="141"/>
        <v>0</v>
      </c>
      <c r="AP294" s="15">
        <f t="shared" si="128"/>
        <v>0</v>
      </c>
      <c r="AQ294">
        <f t="shared" si="138"/>
        <v>0</v>
      </c>
      <c r="AR294" s="15">
        <f t="shared" si="129"/>
        <v>0</v>
      </c>
      <c r="AS294">
        <f t="shared" si="139"/>
        <v>0</v>
      </c>
      <c r="AT294" s="15">
        <f t="shared" si="130"/>
        <v>0</v>
      </c>
      <c r="AU294">
        <f t="shared" si="140"/>
        <v>0</v>
      </c>
      <c r="AV294" s="15">
        <f t="shared" si="131"/>
        <v>0</v>
      </c>
      <c r="AW294">
        <f t="shared" si="142"/>
        <v>0</v>
      </c>
    </row>
    <row r="295" spans="1:49" ht="15" customHeight="1">
      <c r="A295" s="95" t="s">
        <v>26</v>
      </c>
      <c r="B295" s="96">
        <v>7</v>
      </c>
      <c r="C295" s="97">
        <v>2011</v>
      </c>
      <c r="D295" s="95" t="s">
        <v>20</v>
      </c>
      <c r="E295" s="98">
        <v>3</v>
      </c>
      <c r="F295" s="98">
        <v>50</v>
      </c>
      <c r="G295" s="98">
        <v>2</v>
      </c>
      <c r="H295" s="98">
        <v>0</v>
      </c>
      <c r="I295" s="98">
        <v>2</v>
      </c>
      <c r="J295" s="99">
        <v>0</v>
      </c>
      <c r="K295" s="99">
        <v>0</v>
      </c>
      <c r="L295" s="99">
        <v>70</v>
      </c>
      <c r="M295" s="98">
        <v>50</v>
      </c>
      <c r="N295" s="98">
        <v>50</v>
      </c>
      <c r="O295" s="100">
        <v>200</v>
      </c>
      <c r="P295" s="98">
        <v>48</v>
      </c>
      <c r="Q295" s="99">
        <v>20.578947368421101</v>
      </c>
      <c r="R295" s="100">
        <v>100</v>
      </c>
      <c r="S295" s="101">
        <v>42277</v>
      </c>
      <c r="T295">
        <f t="shared" si="115"/>
        <v>1</v>
      </c>
      <c r="U295">
        <f t="shared" si="116"/>
        <v>0</v>
      </c>
      <c r="V295">
        <f t="shared" si="117"/>
        <v>0</v>
      </c>
      <c r="W295">
        <f t="shared" si="132"/>
        <v>0</v>
      </c>
      <c r="Y295" s="19">
        <f t="shared" si="118"/>
        <v>1</v>
      </c>
      <c r="Z295" s="19">
        <f t="shared" si="119"/>
        <v>0</v>
      </c>
      <c r="AA295" s="19">
        <f t="shared" si="120"/>
        <v>0</v>
      </c>
      <c r="AB295" s="19">
        <f t="shared" si="133"/>
        <v>0</v>
      </c>
      <c r="AC295">
        <f t="shared" si="121"/>
        <v>0</v>
      </c>
      <c r="AD295">
        <f t="shared" si="134"/>
        <v>0</v>
      </c>
      <c r="AE295">
        <f t="shared" si="122"/>
        <v>1</v>
      </c>
      <c r="AF295">
        <f t="shared" si="135"/>
        <v>0</v>
      </c>
      <c r="AG295">
        <f t="shared" si="123"/>
        <v>0</v>
      </c>
      <c r="AH295">
        <f t="shared" si="136"/>
        <v>0</v>
      </c>
      <c r="AI295">
        <f t="shared" si="124"/>
        <v>0</v>
      </c>
      <c r="AJ295">
        <f t="shared" si="137"/>
        <v>0</v>
      </c>
      <c r="AL295" s="19">
        <f t="shared" si="125"/>
        <v>1</v>
      </c>
      <c r="AM295" s="15">
        <f t="shared" si="126"/>
        <v>0</v>
      </c>
      <c r="AN295" s="15">
        <f t="shared" si="127"/>
        <v>0</v>
      </c>
      <c r="AO295">
        <f t="shared" si="141"/>
        <v>0</v>
      </c>
      <c r="AP295" s="15">
        <f t="shared" si="128"/>
        <v>0</v>
      </c>
      <c r="AQ295">
        <f t="shared" si="138"/>
        <v>0</v>
      </c>
      <c r="AR295" s="15">
        <f t="shared" si="129"/>
        <v>1</v>
      </c>
      <c r="AS295">
        <f t="shared" si="139"/>
        <v>0</v>
      </c>
      <c r="AT295" s="15">
        <f t="shared" si="130"/>
        <v>0</v>
      </c>
      <c r="AU295">
        <f t="shared" si="140"/>
        <v>0</v>
      </c>
      <c r="AV295" s="15">
        <f t="shared" si="131"/>
        <v>0</v>
      </c>
      <c r="AW295">
        <f t="shared" si="142"/>
        <v>0</v>
      </c>
    </row>
    <row r="296" spans="1:49" ht="15" customHeight="1">
      <c r="A296" s="95" t="s">
        <v>26</v>
      </c>
      <c r="B296" s="96">
        <v>7</v>
      </c>
      <c r="C296" s="97">
        <v>2012</v>
      </c>
      <c r="D296" s="95" t="s">
        <v>19</v>
      </c>
      <c r="E296" s="98">
        <v>1</v>
      </c>
      <c r="F296" s="98">
        <v>39</v>
      </c>
      <c r="G296" s="98">
        <v>35</v>
      </c>
      <c r="H296" s="98">
        <v>13</v>
      </c>
      <c r="I296" s="98">
        <v>22</v>
      </c>
      <c r="J296" s="99">
        <v>37.142857142857103</v>
      </c>
      <c r="K296" s="99">
        <v>37.142857142857103</v>
      </c>
      <c r="L296" s="99">
        <v>70</v>
      </c>
      <c r="M296" s="98">
        <v>102</v>
      </c>
      <c r="N296" s="98">
        <v>102</v>
      </c>
      <c r="O296" s="100">
        <v>200</v>
      </c>
      <c r="P296" s="98">
        <v>67</v>
      </c>
      <c r="Q296" s="99">
        <v>65.4673913043478</v>
      </c>
      <c r="R296" s="100">
        <v>100</v>
      </c>
      <c r="S296" s="101">
        <v>42277</v>
      </c>
      <c r="T296">
        <f t="shared" si="115"/>
        <v>1</v>
      </c>
      <c r="U296">
        <f t="shared" si="116"/>
        <v>0</v>
      </c>
      <c r="V296">
        <f t="shared" si="117"/>
        <v>0</v>
      </c>
      <c r="W296">
        <f t="shared" si="132"/>
        <v>0</v>
      </c>
      <c r="Y296" s="19">
        <f t="shared" si="118"/>
        <v>1</v>
      </c>
      <c r="Z296" s="19">
        <f t="shared" si="119"/>
        <v>0</v>
      </c>
      <c r="AA296" s="19">
        <f t="shared" si="120"/>
        <v>1</v>
      </c>
      <c r="AB296" s="19">
        <f t="shared" si="133"/>
        <v>0</v>
      </c>
      <c r="AC296">
        <f t="shared" si="121"/>
        <v>0</v>
      </c>
      <c r="AD296">
        <f t="shared" si="134"/>
        <v>0</v>
      </c>
      <c r="AE296">
        <f t="shared" si="122"/>
        <v>0</v>
      </c>
      <c r="AF296">
        <f t="shared" si="135"/>
        <v>0</v>
      </c>
      <c r="AG296">
        <f t="shared" si="123"/>
        <v>0</v>
      </c>
      <c r="AH296">
        <f t="shared" si="136"/>
        <v>0</v>
      </c>
      <c r="AI296">
        <f t="shared" si="124"/>
        <v>0</v>
      </c>
      <c r="AJ296">
        <f t="shared" si="137"/>
        <v>0</v>
      </c>
      <c r="AL296" s="19">
        <f t="shared" si="125"/>
        <v>1</v>
      </c>
      <c r="AM296" s="15">
        <f t="shared" si="126"/>
        <v>0</v>
      </c>
      <c r="AN296" s="15">
        <f t="shared" si="127"/>
        <v>1</v>
      </c>
      <c r="AO296">
        <f t="shared" si="141"/>
        <v>0</v>
      </c>
      <c r="AP296" s="15">
        <f t="shared" si="128"/>
        <v>0</v>
      </c>
      <c r="AQ296">
        <f t="shared" si="138"/>
        <v>0</v>
      </c>
      <c r="AR296" s="15">
        <f t="shared" si="129"/>
        <v>0</v>
      </c>
      <c r="AS296">
        <f t="shared" si="139"/>
        <v>0</v>
      </c>
      <c r="AT296" s="15">
        <f t="shared" si="130"/>
        <v>0</v>
      </c>
      <c r="AU296">
        <f t="shared" si="140"/>
        <v>0</v>
      </c>
      <c r="AV296" s="15">
        <f t="shared" si="131"/>
        <v>0</v>
      </c>
      <c r="AW296">
        <f t="shared" si="142"/>
        <v>0</v>
      </c>
    </row>
    <row r="297" spans="1:49" ht="15" customHeight="1">
      <c r="A297" s="95" t="s">
        <v>26</v>
      </c>
      <c r="B297" s="96">
        <v>7</v>
      </c>
      <c r="C297" s="97">
        <v>2012</v>
      </c>
      <c r="D297" s="95" t="s">
        <v>20</v>
      </c>
      <c r="E297" s="98">
        <v>3</v>
      </c>
      <c r="F297" s="98">
        <v>33</v>
      </c>
      <c r="G297" s="98">
        <v>31</v>
      </c>
      <c r="H297" s="98">
        <v>9</v>
      </c>
      <c r="I297" s="98">
        <v>22</v>
      </c>
      <c r="J297" s="99">
        <v>29.0322580645161</v>
      </c>
      <c r="K297" s="99">
        <v>29.473684210526301</v>
      </c>
      <c r="L297" s="99">
        <v>70</v>
      </c>
      <c r="M297" s="98">
        <v>119</v>
      </c>
      <c r="N297" s="98">
        <v>183</v>
      </c>
      <c r="O297" s="100">
        <v>200</v>
      </c>
      <c r="P297" s="98">
        <v>88</v>
      </c>
      <c r="Q297" s="99">
        <v>92.230769230769198</v>
      </c>
      <c r="R297" s="100">
        <v>100</v>
      </c>
      <c r="S297" s="101">
        <v>42277</v>
      </c>
      <c r="T297">
        <f t="shared" si="115"/>
        <v>1</v>
      </c>
      <c r="U297">
        <f t="shared" si="116"/>
        <v>0</v>
      </c>
      <c r="V297">
        <f t="shared" si="117"/>
        <v>0</v>
      </c>
      <c r="W297">
        <f t="shared" si="132"/>
        <v>0</v>
      </c>
      <c r="Y297" s="19">
        <f t="shared" si="118"/>
        <v>1</v>
      </c>
      <c r="Z297" s="19">
        <f t="shared" si="119"/>
        <v>0</v>
      </c>
      <c r="AA297" s="19">
        <f t="shared" si="120"/>
        <v>0</v>
      </c>
      <c r="AB297" s="19">
        <f t="shared" si="133"/>
        <v>0</v>
      </c>
      <c r="AC297">
        <f t="shared" si="121"/>
        <v>0</v>
      </c>
      <c r="AD297">
        <f t="shared" si="134"/>
        <v>0</v>
      </c>
      <c r="AE297">
        <f t="shared" si="122"/>
        <v>1</v>
      </c>
      <c r="AF297">
        <f t="shared" si="135"/>
        <v>0</v>
      </c>
      <c r="AG297">
        <f t="shared" si="123"/>
        <v>0</v>
      </c>
      <c r="AH297">
        <f t="shared" si="136"/>
        <v>0</v>
      </c>
      <c r="AI297">
        <f t="shared" si="124"/>
        <v>0</v>
      </c>
      <c r="AJ297">
        <f t="shared" si="137"/>
        <v>0</v>
      </c>
      <c r="AL297" s="19">
        <f t="shared" si="125"/>
        <v>1</v>
      </c>
      <c r="AM297" s="15">
        <f t="shared" si="126"/>
        <v>0</v>
      </c>
      <c r="AN297" s="15">
        <f t="shared" si="127"/>
        <v>0</v>
      </c>
      <c r="AO297">
        <f t="shared" si="141"/>
        <v>0</v>
      </c>
      <c r="AP297" s="15">
        <f t="shared" si="128"/>
        <v>0</v>
      </c>
      <c r="AQ297">
        <f t="shared" si="138"/>
        <v>0</v>
      </c>
      <c r="AR297" s="15">
        <f t="shared" si="129"/>
        <v>1</v>
      </c>
      <c r="AS297">
        <f t="shared" si="139"/>
        <v>0</v>
      </c>
      <c r="AT297" s="15">
        <f t="shared" si="130"/>
        <v>0</v>
      </c>
      <c r="AU297">
        <f t="shared" si="140"/>
        <v>0</v>
      </c>
      <c r="AV297" s="15">
        <f t="shared" si="131"/>
        <v>0</v>
      </c>
      <c r="AW297">
        <f t="shared" si="142"/>
        <v>0</v>
      </c>
    </row>
    <row r="298" spans="1:49" ht="15" customHeight="1">
      <c r="A298" s="95" t="s">
        <v>26</v>
      </c>
      <c r="B298" s="96">
        <v>7</v>
      </c>
      <c r="C298" s="97">
        <v>2012</v>
      </c>
      <c r="D298" s="95" t="s">
        <v>18</v>
      </c>
      <c r="E298" s="98">
        <v>5</v>
      </c>
      <c r="F298" s="98">
        <v>172</v>
      </c>
      <c r="G298" s="98">
        <v>131</v>
      </c>
      <c r="H298" s="98">
        <v>34</v>
      </c>
      <c r="I298" s="98">
        <v>97</v>
      </c>
      <c r="J298" s="94"/>
      <c r="K298" s="99">
        <v>25.9541984732824</v>
      </c>
      <c r="L298" s="99">
        <v>70</v>
      </c>
      <c r="M298" s="94"/>
      <c r="N298" s="98">
        <v>235</v>
      </c>
      <c r="O298" s="100">
        <v>200</v>
      </c>
      <c r="P298" s="94"/>
      <c r="Q298" s="99">
        <v>79.487010272336406</v>
      </c>
      <c r="R298" s="100">
        <v>100</v>
      </c>
      <c r="S298" s="101">
        <v>42277</v>
      </c>
      <c r="T298">
        <f t="shared" si="115"/>
        <v>1</v>
      </c>
      <c r="U298">
        <f t="shared" si="116"/>
        <v>0</v>
      </c>
      <c r="V298">
        <f t="shared" si="117"/>
        <v>1</v>
      </c>
      <c r="W298">
        <f t="shared" si="132"/>
        <v>0</v>
      </c>
      <c r="Y298" s="19">
        <f t="shared" si="118"/>
        <v>1</v>
      </c>
      <c r="Z298" s="19">
        <f t="shared" si="119"/>
        <v>0</v>
      </c>
      <c r="AA298" s="19">
        <f t="shared" si="120"/>
        <v>0</v>
      </c>
      <c r="AB298" s="19">
        <f t="shared" si="133"/>
        <v>0</v>
      </c>
      <c r="AC298">
        <f t="shared" si="121"/>
        <v>0</v>
      </c>
      <c r="AD298">
        <f t="shared" si="134"/>
        <v>0</v>
      </c>
      <c r="AE298">
        <f t="shared" si="122"/>
        <v>0</v>
      </c>
      <c r="AF298">
        <f t="shared" si="135"/>
        <v>0</v>
      </c>
      <c r="AG298">
        <f t="shared" si="123"/>
        <v>0</v>
      </c>
      <c r="AH298">
        <f t="shared" si="136"/>
        <v>0</v>
      </c>
      <c r="AI298">
        <f t="shared" si="124"/>
        <v>1</v>
      </c>
      <c r="AJ298">
        <f t="shared" si="137"/>
        <v>0</v>
      </c>
      <c r="AL298" s="19">
        <f t="shared" si="125"/>
        <v>1</v>
      </c>
      <c r="AM298" s="15">
        <f t="shared" si="126"/>
        <v>0</v>
      </c>
      <c r="AN298" s="15">
        <f t="shared" si="127"/>
        <v>0</v>
      </c>
      <c r="AO298">
        <f t="shared" si="141"/>
        <v>0</v>
      </c>
      <c r="AP298" s="15">
        <f t="shared" si="128"/>
        <v>0</v>
      </c>
      <c r="AQ298">
        <f t="shared" si="138"/>
        <v>0</v>
      </c>
      <c r="AR298" s="15">
        <f t="shared" si="129"/>
        <v>0</v>
      </c>
      <c r="AS298">
        <f t="shared" si="139"/>
        <v>0</v>
      </c>
      <c r="AT298" s="15">
        <f t="shared" si="130"/>
        <v>0</v>
      </c>
      <c r="AU298">
        <f t="shared" si="140"/>
        <v>0</v>
      </c>
      <c r="AV298" s="15">
        <f t="shared" si="131"/>
        <v>1</v>
      </c>
      <c r="AW298">
        <f t="shared" si="142"/>
        <v>0</v>
      </c>
    </row>
    <row r="299" spans="1:49" ht="15" customHeight="1">
      <c r="A299" s="95" t="s">
        <v>26</v>
      </c>
      <c r="B299" s="96">
        <v>7</v>
      </c>
      <c r="C299" s="97">
        <v>2013</v>
      </c>
      <c r="D299" s="95" t="s">
        <v>17</v>
      </c>
      <c r="E299" s="98">
        <v>2</v>
      </c>
      <c r="F299" s="98">
        <v>58</v>
      </c>
      <c r="G299" s="98">
        <v>33</v>
      </c>
      <c r="H299" s="98">
        <v>8</v>
      </c>
      <c r="I299" s="98">
        <v>25</v>
      </c>
      <c r="J299" s="99">
        <v>24.2424242424242</v>
      </c>
      <c r="K299" s="99">
        <v>24.137931034482801</v>
      </c>
      <c r="L299" s="99">
        <v>70</v>
      </c>
      <c r="M299" s="98">
        <v>173</v>
      </c>
      <c r="N299" s="98">
        <v>198</v>
      </c>
      <c r="O299" s="100">
        <v>200</v>
      </c>
      <c r="P299" s="98">
        <v>140</v>
      </c>
      <c r="Q299" s="99">
        <v>131.19999999999999</v>
      </c>
      <c r="R299" s="100">
        <v>100</v>
      </c>
      <c r="S299" s="101">
        <v>42277</v>
      </c>
      <c r="T299">
        <f t="shared" si="115"/>
        <v>1</v>
      </c>
      <c r="U299">
        <f t="shared" si="116"/>
        <v>0</v>
      </c>
      <c r="V299">
        <f t="shared" si="117"/>
        <v>0</v>
      </c>
      <c r="W299">
        <f t="shared" si="132"/>
        <v>0</v>
      </c>
      <c r="Y299" s="19">
        <f t="shared" si="118"/>
        <v>1</v>
      </c>
      <c r="Z299" s="19">
        <f t="shared" si="119"/>
        <v>0</v>
      </c>
      <c r="AA299" s="19">
        <f t="shared" si="120"/>
        <v>0</v>
      </c>
      <c r="AB299" s="19">
        <f t="shared" si="133"/>
        <v>0</v>
      </c>
      <c r="AC299">
        <f t="shared" si="121"/>
        <v>1</v>
      </c>
      <c r="AD299">
        <f t="shared" si="134"/>
        <v>0</v>
      </c>
      <c r="AE299">
        <f t="shared" si="122"/>
        <v>0</v>
      </c>
      <c r="AF299">
        <f t="shared" si="135"/>
        <v>0</v>
      </c>
      <c r="AG299">
        <f t="shared" si="123"/>
        <v>0</v>
      </c>
      <c r="AH299">
        <f t="shared" si="136"/>
        <v>0</v>
      </c>
      <c r="AI299">
        <f t="shared" si="124"/>
        <v>0</v>
      </c>
      <c r="AJ299">
        <f t="shared" si="137"/>
        <v>0</v>
      </c>
      <c r="AL299" s="19">
        <f t="shared" si="125"/>
        <v>1</v>
      </c>
      <c r="AM299" s="15">
        <f t="shared" si="126"/>
        <v>0</v>
      </c>
      <c r="AN299" s="15">
        <f t="shared" si="127"/>
        <v>0</v>
      </c>
      <c r="AO299">
        <f t="shared" si="141"/>
        <v>0</v>
      </c>
      <c r="AP299" s="15">
        <f t="shared" si="128"/>
        <v>1</v>
      </c>
      <c r="AQ299">
        <f t="shared" si="138"/>
        <v>0</v>
      </c>
      <c r="AR299" s="15">
        <f t="shared" si="129"/>
        <v>0</v>
      </c>
      <c r="AS299">
        <f t="shared" si="139"/>
        <v>0</v>
      </c>
      <c r="AT299" s="15">
        <f t="shared" si="130"/>
        <v>0</v>
      </c>
      <c r="AU299">
        <f t="shared" si="140"/>
        <v>0</v>
      </c>
      <c r="AV299" s="15">
        <f t="shared" si="131"/>
        <v>0</v>
      </c>
      <c r="AW299">
        <f t="shared" si="142"/>
        <v>0</v>
      </c>
    </row>
    <row r="300" spans="1:49" ht="15" customHeight="1">
      <c r="A300" s="95" t="s">
        <v>26</v>
      </c>
      <c r="B300" s="96">
        <v>7</v>
      </c>
      <c r="C300" s="97">
        <v>2013</v>
      </c>
      <c r="D300" s="95" t="s">
        <v>20</v>
      </c>
      <c r="E300" s="98">
        <v>3</v>
      </c>
      <c r="F300" s="98">
        <v>31</v>
      </c>
      <c r="G300" s="98">
        <v>48</v>
      </c>
      <c r="H300" s="98">
        <v>20</v>
      </c>
      <c r="I300" s="98">
        <v>28</v>
      </c>
      <c r="J300" s="99">
        <v>41.6666666666667</v>
      </c>
      <c r="K300" s="99">
        <v>32.075471698113198</v>
      </c>
      <c r="L300" s="99">
        <v>70</v>
      </c>
      <c r="M300" s="98">
        <v>171</v>
      </c>
      <c r="N300" s="98">
        <v>229</v>
      </c>
      <c r="O300" s="100">
        <v>200</v>
      </c>
      <c r="P300" s="98">
        <v>123</v>
      </c>
      <c r="Q300" s="99">
        <v>132.637362637363</v>
      </c>
      <c r="R300" s="100">
        <v>100</v>
      </c>
      <c r="S300" s="101">
        <v>42277</v>
      </c>
      <c r="T300">
        <f t="shared" si="115"/>
        <v>1</v>
      </c>
      <c r="U300">
        <f t="shared" si="116"/>
        <v>0</v>
      </c>
      <c r="V300">
        <f t="shared" si="117"/>
        <v>0</v>
      </c>
      <c r="W300">
        <f t="shared" si="132"/>
        <v>0</v>
      </c>
      <c r="Y300" s="19">
        <f t="shared" si="118"/>
        <v>1</v>
      </c>
      <c r="Z300" s="19">
        <f t="shared" si="119"/>
        <v>0</v>
      </c>
      <c r="AA300" s="19">
        <f t="shared" si="120"/>
        <v>0</v>
      </c>
      <c r="AB300" s="19">
        <f t="shared" si="133"/>
        <v>0</v>
      </c>
      <c r="AC300">
        <f t="shared" si="121"/>
        <v>0</v>
      </c>
      <c r="AD300">
        <f t="shared" si="134"/>
        <v>0</v>
      </c>
      <c r="AE300">
        <f t="shared" si="122"/>
        <v>1</v>
      </c>
      <c r="AF300">
        <f t="shared" si="135"/>
        <v>0</v>
      </c>
      <c r="AG300">
        <f t="shared" si="123"/>
        <v>0</v>
      </c>
      <c r="AH300">
        <f t="shared" si="136"/>
        <v>0</v>
      </c>
      <c r="AI300">
        <f t="shared" si="124"/>
        <v>0</v>
      </c>
      <c r="AJ300">
        <f t="shared" si="137"/>
        <v>0</v>
      </c>
      <c r="AL300" s="19">
        <f t="shared" si="125"/>
        <v>1</v>
      </c>
      <c r="AM300" s="15">
        <f t="shared" si="126"/>
        <v>0</v>
      </c>
      <c r="AN300" s="15">
        <f t="shared" si="127"/>
        <v>0</v>
      </c>
      <c r="AO300">
        <f t="shared" si="141"/>
        <v>0</v>
      </c>
      <c r="AP300" s="15">
        <f t="shared" si="128"/>
        <v>0</v>
      </c>
      <c r="AQ300">
        <f t="shared" si="138"/>
        <v>0</v>
      </c>
      <c r="AR300" s="15">
        <f t="shared" si="129"/>
        <v>1</v>
      </c>
      <c r="AS300">
        <f t="shared" si="139"/>
        <v>0</v>
      </c>
      <c r="AT300" s="15">
        <f t="shared" si="130"/>
        <v>0</v>
      </c>
      <c r="AU300">
        <f t="shared" si="140"/>
        <v>0</v>
      </c>
      <c r="AV300" s="15">
        <f t="shared" si="131"/>
        <v>0</v>
      </c>
      <c r="AW300">
        <f t="shared" si="142"/>
        <v>0</v>
      </c>
    </row>
    <row r="301" spans="1:49" ht="15" customHeight="1">
      <c r="A301" s="95" t="s">
        <v>27</v>
      </c>
      <c r="B301" s="96">
        <v>8</v>
      </c>
      <c r="C301" s="97">
        <v>2014</v>
      </c>
      <c r="D301" s="95" t="s">
        <v>17</v>
      </c>
      <c r="E301" s="98">
        <v>2</v>
      </c>
      <c r="F301" s="98">
        <v>3</v>
      </c>
      <c r="G301" s="98">
        <v>2</v>
      </c>
      <c r="H301" s="98">
        <v>0</v>
      </c>
      <c r="I301" s="98">
        <v>2</v>
      </c>
      <c r="J301" s="99">
        <v>0</v>
      </c>
      <c r="K301" s="99">
        <v>0</v>
      </c>
      <c r="L301" s="99">
        <v>40</v>
      </c>
      <c r="M301" s="98">
        <v>36</v>
      </c>
      <c r="N301" s="98">
        <v>36</v>
      </c>
      <c r="O301" s="100">
        <v>40</v>
      </c>
      <c r="P301" s="98">
        <v>34</v>
      </c>
      <c r="Q301" s="99">
        <v>33.9</v>
      </c>
      <c r="R301" s="100">
        <v>30</v>
      </c>
      <c r="S301" s="101">
        <v>42277</v>
      </c>
      <c r="T301">
        <f t="shared" si="115"/>
        <v>0</v>
      </c>
      <c r="U301">
        <f t="shared" si="116"/>
        <v>0</v>
      </c>
      <c r="V301">
        <f t="shared" si="117"/>
        <v>0</v>
      </c>
      <c r="W301">
        <f t="shared" si="132"/>
        <v>0</v>
      </c>
      <c r="Y301" s="19">
        <f t="shared" si="118"/>
        <v>0</v>
      </c>
      <c r="Z301" s="19">
        <f t="shared" si="119"/>
        <v>0</v>
      </c>
      <c r="AA301" s="19">
        <f t="shared" si="120"/>
        <v>0</v>
      </c>
      <c r="AB301" s="19">
        <f t="shared" si="133"/>
        <v>0</v>
      </c>
      <c r="AC301">
        <f t="shared" si="121"/>
        <v>1</v>
      </c>
      <c r="AD301">
        <f t="shared" si="134"/>
        <v>0</v>
      </c>
      <c r="AE301">
        <f t="shared" si="122"/>
        <v>0</v>
      </c>
      <c r="AF301">
        <f t="shared" si="135"/>
        <v>0</v>
      </c>
      <c r="AG301">
        <f t="shared" si="123"/>
        <v>0</v>
      </c>
      <c r="AH301">
        <f t="shared" si="136"/>
        <v>0</v>
      </c>
      <c r="AI301">
        <f t="shared" si="124"/>
        <v>0</v>
      </c>
      <c r="AJ301">
        <f t="shared" si="137"/>
        <v>0</v>
      </c>
      <c r="AL301" s="19">
        <f t="shared" si="125"/>
        <v>0</v>
      </c>
      <c r="AM301" s="15">
        <f t="shared" si="126"/>
        <v>1</v>
      </c>
      <c r="AN301" s="15">
        <f t="shared" si="127"/>
        <v>0</v>
      </c>
      <c r="AO301">
        <f t="shared" si="141"/>
        <v>0</v>
      </c>
      <c r="AP301" s="15">
        <f t="shared" si="128"/>
        <v>1</v>
      </c>
      <c r="AQ301">
        <f t="shared" si="138"/>
        <v>0</v>
      </c>
      <c r="AR301" s="15">
        <f t="shared" si="129"/>
        <v>0</v>
      </c>
      <c r="AS301">
        <f t="shared" si="139"/>
        <v>0</v>
      </c>
      <c r="AT301" s="15">
        <f t="shared" si="130"/>
        <v>0</v>
      </c>
      <c r="AU301">
        <f t="shared" si="140"/>
        <v>0</v>
      </c>
      <c r="AV301" s="15">
        <f t="shared" si="131"/>
        <v>0</v>
      </c>
      <c r="AW301">
        <f t="shared" si="142"/>
        <v>0</v>
      </c>
    </row>
    <row r="302" spans="1:49" ht="15" customHeight="1">
      <c r="A302" s="95" t="s">
        <v>27</v>
      </c>
      <c r="B302" s="96">
        <v>8</v>
      </c>
      <c r="C302" s="97">
        <v>2015</v>
      </c>
      <c r="D302" s="95" t="s">
        <v>20</v>
      </c>
      <c r="E302" s="98">
        <v>3</v>
      </c>
      <c r="F302" s="98">
        <v>7</v>
      </c>
      <c r="G302" s="98">
        <v>2</v>
      </c>
      <c r="H302" s="98">
        <v>2</v>
      </c>
      <c r="I302" s="98">
        <v>0</v>
      </c>
      <c r="J302" s="99">
        <v>100</v>
      </c>
      <c r="K302" s="99">
        <v>80.952380952380906</v>
      </c>
      <c r="L302" s="99">
        <v>40</v>
      </c>
      <c r="M302" s="98">
        <v>25</v>
      </c>
      <c r="N302" s="98">
        <v>44</v>
      </c>
      <c r="O302" s="100">
        <v>40</v>
      </c>
      <c r="P302" s="98">
        <v>23</v>
      </c>
      <c r="Q302" s="99">
        <v>19.3186813186813</v>
      </c>
      <c r="R302" s="100">
        <v>30</v>
      </c>
      <c r="S302" s="101">
        <v>42277</v>
      </c>
      <c r="T302">
        <f t="shared" si="115"/>
        <v>0</v>
      </c>
      <c r="U302">
        <f t="shared" si="116"/>
        <v>1</v>
      </c>
      <c r="V302">
        <f t="shared" si="117"/>
        <v>0</v>
      </c>
      <c r="W302">
        <f t="shared" si="132"/>
        <v>0</v>
      </c>
      <c r="Y302" s="19">
        <f t="shared" si="118"/>
        <v>0</v>
      </c>
      <c r="Z302" s="19">
        <f t="shared" si="119"/>
        <v>1</v>
      </c>
      <c r="AA302" s="19">
        <f t="shared" si="120"/>
        <v>0</v>
      </c>
      <c r="AB302" s="19">
        <f t="shared" si="133"/>
        <v>0</v>
      </c>
      <c r="AC302">
        <f t="shared" si="121"/>
        <v>0</v>
      </c>
      <c r="AD302">
        <f t="shared" si="134"/>
        <v>0</v>
      </c>
      <c r="AE302">
        <f t="shared" si="122"/>
        <v>1</v>
      </c>
      <c r="AF302">
        <f t="shared" si="135"/>
        <v>0</v>
      </c>
      <c r="AG302">
        <f t="shared" si="123"/>
        <v>0</v>
      </c>
      <c r="AH302">
        <f t="shared" si="136"/>
        <v>0</v>
      </c>
      <c r="AI302">
        <f t="shared" si="124"/>
        <v>0</v>
      </c>
      <c r="AJ302">
        <f t="shared" si="137"/>
        <v>0</v>
      </c>
      <c r="AL302" s="19">
        <f t="shared" si="125"/>
        <v>0</v>
      </c>
      <c r="AM302" s="15">
        <f t="shared" si="126"/>
        <v>0</v>
      </c>
      <c r="AN302" s="15">
        <f t="shared" si="127"/>
        <v>0</v>
      </c>
      <c r="AO302">
        <f t="shared" si="141"/>
        <v>0</v>
      </c>
      <c r="AP302" s="15">
        <f t="shared" si="128"/>
        <v>0</v>
      </c>
      <c r="AQ302">
        <f t="shared" si="138"/>
        <v>0</v>
      </c>
      <c r="AR302" s="15">
        <f t="shared" si="129"/>
        <v>1</v>
      </c>
      <c r="AS302">
        <f t="shared" si="139"/>
        <v>0</v>
      </c>
      <c r="AT302" s="15">
        <f t="shared" si="130"/>
        <v>0</v>
      </c>
      <c r="AU302">
        <f t="shared" si="140"/>
        <v>0</v>
      </c>
      <c r="AV302" s="15">
        <f t="shared" si="131"/>
        <v>0</v>
      </c>
      <c r="AW302">
        <f t="shared" si="142"/>
        <v>0</v>
      </c>
    </row>
    <row r="303" spans="1:49" ht="15" customHeight="1">
      <c r="A303" s="95" t="s">
        <v>27</v>
      </c>
      <c r="B303" s="96">
        <v>8</v>
      </c>
      <c r="C303" s="97">
        <v>2015</v>
      </c>
      <c r="D303" s="95" t="s">
        <v>19</v>
      </c>
      <c r="E303" s="98">
        <v>1</v>
      </c>
      <c r="F303" s="98">
        <v>3</v>
      </c>
      <c r="G303" s="98">
        <v>13</v>
      </c>
      <c r="H303" s="98">
        <v>11</v>
      </c>
      <c r="I303" s="98">
        <v>2</v>
      </c>
      <c r="J303" s="99">
        <v>84.615384615384599</v>
      </c>
      <c r="K303" s="99">
        <v>84.615384615384599</v>
      </c>
      <c r="L303" s="99">
        <v>40</v>
      </c>
      <c r="M303" s="98">
        <v>36</v>
      </c>
      <c r="N303" s="98">
        <v>36</v>
      </c>
      <c r="O303" s="100">
        <v>40</v>
      </c>
      <c r="P303" s="98">
        <v>23</v>
      </c>
      <c r="Q303" s="99">
        <v>25.565217391304301</v>
      </c>
      <c r="R303" s="100">
        <v>30</v>
      </c>
      <c r="S303" s="101">
        <v>42277</v>
      </c>
      <c r="T303">
        <f t="shared" si="115"/>
        <v>0</v>
      </c>
      <c r="U303">
        <f t="shared" si="116"/>
        <v>1</v>
      </c>
      <c r="V303">
        <f t="shared" si="117"/>
        <v>0</v>
      </c>
      <c r="W303">
        <f t="shared" si="132"/>
        <v>0</v>
      </c>
      <c r="Y303" s="19">
        <f t="shared" si="118"/>
        <v>0</v>
      </c>
      <c r="Z303" s="19">
        <f t="shared" si="119"/>
        <v>1</v>
      </c>
      <c r="AA303" s="19">
        <f t="shared" si="120"/>
        <v>1</v>
      </c>
      <c r="AB303" s="19">
        <f t="shared" si="133"/>
        <v>0</v>
      </c>
      <c r="AC303">
        <f t="shared" si="121"/>
        <v>0</v>
      </c>
      <c r="AD303">
        <f t="shared" si="134"/>
        <v>0</v>
      </c>
      <c r="AE303">
        <f t="shared" si="122"/>
        <v>0</v>
      </c>
      <c r="AF303">
        <f t="shared" si="135"/>
        <v>0</v>
      </c>
      <c r="AG303">
        <f t="shared" si="123"/>
        <v>0</v>
      </c>
      <c r="AH303">
        <f t="shared" si="136"/>
        <v>0</v>
      </c>
      <c r="AI303">
        <f t="shared" si="124"/>
        <v>0</v>
      </c>
      <c r="AJ303">
        <f t="shared" si="137"/>
        <v>0</v>
      </c>
      <c r="AL303" s="19">
        <f t="shared" si="125"/>
        <v>0</v>
      </c>
      <c r="AM303" s="15">
        <f t="shared" si="126"/>
        <v>0</v>
      </c>
      <c r="AN303" s="15">
        <f t="shared" si="127"/>
        <v>1</v>
      </c>
      <c r="AO303">
        <f t="shared" si="141"/>
        <v>0</v>
      </c>
      <c r="AP303" s="15">
        <f t="shared" si="128"/>
        <v>0</v>
      </c>
      <c r="AQ303">
        <f t="shared" si="138"/>
        <v>0</v>
      </c>
      <c r="AR303" s="15">
        <f t="shared" si="129"/>
        <v>0</v>
      </c>
      <c r="AS303">
        <f t="shared" si="139"/>
        <v>0</v>
      </c>
      <c r="AT303" s="15">
        <f t="shared" si="130"/>
        <v>0</v>
      </c>
      <c r="AU303">
        <f t="shared" si="140"/>
        <v>0</v>
      </c>
      <c r="AV303" s="15">
        <f t="shared" si="131"/>
        <v>0</v>
      </c>
      <c r="AW303">
        <f t="shared" si="142"/>
        <v>0</v>
      </c>
    </row>
    <row r="304" spans="1:49" ht="15" customHeight="1">
      <c r="A304" s="95" t="s">
        <v>27</v>
      </c>
      <c r="B304" s="96">
        <v>8</v>
      </c>
      <c r="C304" s="97">
        <v>2015</v>
      </c>
      <c r="D304" s="95" t="s">
        <v>21</v>
      </c>
      <c r="E304" s="98">
        <v>4</v>
      </c>
      <c r="F304" s="98">
        <v>3</v>
      </c>
      <c r="G304" s="98">
        <v>3</v>
      </c>
      <c r="H304" s="98">
        <v>1</v>
      </c>
      <c r="I304" s="98">
        <v>2</v>
      </c>
      <c r="J304" s="99">
        <v>33.3333333333333</v>
      </c>
      <c r="K304" s="99">
        <v>75</v>
      </c>
      <c r="L304" s="99">
        <v>40</v>
      </c>
      <c r="M304" s="98">
        <v>26</v>
      </c>
      <c r="N304" s="98">
        <v>47</v>
      </c>
      <c r="O304" s="100">
        <v>40</v>
      </c>
      <c r="P304" s="98">
        <v>23</v>
      </c>
      <c r="Q304" s="99">
        <v>23.380434782608699</v>
      </c>
      <c r="R304" s="100">
        <v>30</v>
      </c>
      <c r="S304" s="101">
        <v>42277</v>
      </c>
      <c r="T304">
        <f t="shared" si="115"/>
        <v>0</v>
      </c>
      <c r="U304">
        <f t="shared" si="116"/>
        <v>1</v>
      </c>
      <c r="V304">
        <f t="shared" si="117"/>
        <v>0</v>
      </c>
      <c r="W304">
        <f t="shared" si="132"/>
        <v>0</v>
      </c>
      <c r="Y304" s="19">
        <f t="shared" si="118"/>
        <v>0</v>
      </c>
      <c r="Z304" s="19">
        <f t="shared" si="119"/>
        <v>1</v>
      </c>
      <c r="AA304" s="19">
        <f t="shared" si="120"/>
        <v>0</v>
      </c>
      <c r="AB304" s="19">
        <f t="shared" si="133"/>
        <v>0</v>
      </c>
      <c r="AC304">
        <f t="shared" si="121"/>
        <v>0</v>
      </c>
      <c r="AD304">
        <f t="shared" si="134"/>
        <v>0</v>
      </c>
      <c r="AE304">
        <f t="shared" si="122"/>
        <v>0</v>
      </c>
      <c r="AF304">
        <f t="shared" si="135"/>
        <v>0</v>
      </c>
      <c r="AG304">
        <f t="shared" si="123"/>
        <v>1</v>
      </c>
      <c r="AH304">
        <f t="shared" si="136"/>
        <v>0</v>
      </c>
      <c r="AI304">
        <f t="shared" si="124"/>
        <v>0</v>
      </c>
      <c r="AJ304">
        <f t="shared" si="137"/>
        <v>0</v>
      </c>
      <c r="AL304" s="19">
        <f t="shared" si="125"/>
        <v>0</v>
      </c>
      <c r="AM304" s="15">
        <f t="shared" si="126"/>
        <v>0</v>
      </c>
      <c r="AN304" s="15">
        <f t="shared" si="127"/>
        <v>0</v>
      </c>
      <c r="AO304">
        <f t="shared" si="141"/>
        <v>0</v>
      </c>
      <c r="AP304" s="15">
        <f t="shared" si="128"/>
        <v>0</v>
      </c>
      <c r="AQ304">
        <f t="shared" si="138"/>
        <v>0</v>
      </c>
      <c r="AR304" s="15">
        <f t="shared" si="129"/>
        <v>0</v>
      </c>
      <c r="AS304">
        <f t="shared" si="139"/>
        <v>0</v>
      </c>
      <c r="AT304" s="15">
        <f t="shared" si="130"/>
        <v>1</v>
      </c>
      <c r="AU304">
        <f t="shared" si="140"/>
        <v>0</v>
      </c>
      <c r="AV304" s="15">
        <f t="shared" si="131"/>
        <v>0</v>
      </c>
      <c r="AW304">
        <f t="shared" si="142"/>
        <v>0</v>
      </c>
    </row>
    <row r="305" spans="1:49" ht="15" customHeight="1">
      <c r="A305" s="95" t="s">
        <v>27</v>
      </c>
      <c r="B305" s="96">
        <v>8</v>
      </c>
      <c r="C305" s="97">
        <v>2014</v>
      </c>
      <c r="D305" s="95" t="s">
        <v>18</v>
      </c>
      <c r="E305" s="98">
        <v>5</v>
      </c>
      <c r="F305" s="98">
        <v>15</v>
      </c>
      <c r="G305" s="98">
        <v>10</v>
      </c>
      <c r="H305" s="98">
        <v>4</v>
      </c>
      <c r="I305" s="98">
        <v>6</v>
      </c>
      <c r="J305" s="94"/>
      <c r="K305" s="99">
        <v>40</v>
      </c>
      <c r="L305" s="99">
        <v>40</v>
      </c>
      <c r="M305" s="94"/>
      <c r="N305" s="98">
        <v>43</v>
      </c>
      <c r="O305" s="100">
        <v>40</v>
      </c>
      <c r="P305" s="94"/>
      <c r="Q305" s="99">
        <v>31.633444816053501</v>
      </c>
      <c r="R305" s="100">
        <v>30</v>
      </c>
      <c r="S305" s="101">
        <v>42277</v>
      </c>
      <c r="T305">
        <f t="shared" si="115"/>
        <v>0</v>
      </c>
      <c r="U305">
        <f t="shared" si="116"/>
        <v>0</v>
      </c>
      <c r="V305">
        <f t="shared" si="117"/>
        <v>1</v>
      </c>
      <c r="W305">
        <f t="shared" si="132"/>
        <v>0</v>
      </c>
      <c r="Y305" s="19">
        <f t="shared" si="118"/>
        <v>0</v>
      </c>
      <c r="Z305" s="19">
        <f t="shared" si="119"/>
        <v>0</v>
      </c>
      <c r="AA305" s="19">
        <f t="shared" si="120"/>
        <v>0</v>
      </c>
      <c r="AB305" s="19">
        <f t="shared" si="133"/>
        <v>0</v>
      </c>
      <c r="AC305">
        <f t="shared" si="121"/>
        <v>0</v>
      </c>
      <c r="AD305">
        <f t="shared" si="134"/>
        <v>0</v>
      </c>
      <c r="AE305">
        <f t="shared" si="122"/>
        <v>0</v>
      </c>
      <c r="AF305">
        <f t="shared" si="135"/>
        <v>0</v>
      </c>
      <c r="AG305">
        <f t="shared" si="123"/>
        <v>0</v>
      </c>
      <c r="AH305">
        <f t="shared" si="136"/>
        <v>0</v>
      </c>
      <c r="AI305">
        <f t="shared" si="124"/>
        <v>1</v>
      </c>
      <c r="AJ305">
        <f t="shared" si="137"/>
        <v>0</v>
      </c>
      <c r="AL305" s="19">
        <f t="shared" si="125"/>
        <v>0</v>
      </c>
      <c r="AM305" s="15">
        <f t="shared" si="126"/>
        <v>1</v>
      </c>
      <c r="AN305" s="15">
        <f t="shared" si="127"/>
        <v>0</v>
      </c>
      <c r="AO305">
        <f t="shared" si="141"/>
        <v>0</v>
      </c>
      <c r="AP305" s="15">
        <f t="shared" si="128"/>
        <v>0</v>
      </c>
      <c r="AQ305">
        <f t="shared" si="138"/>
        <v>0</v>
      </c>
      <c r="AR305" s="15">
        <f t="shared" si="129"/>
        <v>0</v>
      </c>
      <c r="AS305">
        <f t="shared" si="139"/>
        <v>0</v>
      </c>
      <c r="AT305" s="15">
        <f t="shared" si="130"/>
        <v>0</v>
      </c>
      <c r="AU305">
        <f t="shared" si="140"/>
        <v>0</v>
      </c>
      <c r="AV305" s="15">
        <f t="shared" si="131"/>
        <v>1</v>
      </c>
      <c r="AW305">
        <f t="shared" si="142"/>
        <v>0</v>
      </c>
    </row>
    <row r="306" spans="1:49" ht="15" customHeight="1">
      <c r="A306" s="95" t="s">
        <v>27</v>
      </c>
      <c r="B306" s="96">
        <v>8</v>
      </c>
      <c r="C306" s="97">
        <v>2015</v>
      </c>
      <c r="D306" s="95" t="s">
        <v>17</v>
      </c>
      <c r="E306" s="98">
        <v>2</v>
      </c>
      <c r="F306" s="98">
        <v>1</v>
      </c>
      <c r="G306" s="98">
        <v>6</v>
      </c>
      <c r="H306" s="98">
        <v>4</v>
      </c>
      <c r="I306" s="98">
        <v>2</v>
      </c>
      <c r="J306" s="99">
        <v>66.6666666666667</v>
      </c>
      <c r="K306" s="99">
        <v>78.947368421052602</v>
      </c>
      <c r="L306" s="99">
        <v>40</v>
      </c>
      <c r="M306" s="98">
        <v>24</v>
      </c>
      <c r="N306" s="98">
        <v>37</v>
      </c>
      <c r="O306" s="100">
        <v>40</v>
      </c>
      <c r="P306" s="98">
        <v>18</v>
      </c>
      <c r="Q306" s="99">
        <v>21.633333333333301</v>
      </c>
      <c r="R306" s="100">
        <v>30</v>
      </c>
      <c r="S306" s="101">
        <v>42277</v>
      </c>
      <c r="T306">
        <f t="shared" si="115"/>
        <v>0</v>
      </c>
      <c r="U306">
        <f t="shared" si="116"/>
        <v>1</v>
      </c>
      <c r="V306">
        <f t="shared" si="117"/>
        <v>0</v>
      </c>
      <c r="W306">
        <f t="shared" si="132"/>
        <v>0</v>
      </c>
      <c r="Y306" s="19">
        <f t="shared" si="118"/>
        <v>0</v>
      </c>
      <c r="Z306" s="19">
        <f t="shared" si="119"/>
        <v>1</v>
      </c>
      <c r="AA306" s="19">
        <f t="shared" si="120"/>
        <v>0</v>
      </c>
      <c r="AB306" s="19">
        <f t="shared" si="133"/>
        <v>0</v>
      </c>
      <c r="AC306">
        <f t="shared" si="121"/>
        <v>1</v>
      </c>
      <c r="AD306">
        <f t="shared" si="134"/>
        <v>0</v>
      </c>
      <c r="AE306">
        <f t="shared" si="122"/>
        <v>0</v>
      </c>
      <c r="AF306">
        <f t="shared" si="135"/>
        <v>0</v>
      </c>
      <c r="AG306">
        <f t="shared" si="123"/>
        <v>0</v>
      </c>
      <c r="AH306">
        <f t="shared" si="136"/>
        <v>0</v>
      </c>
      <c r="AI306">
        <f t="shared" si="124"/>
        <v>0</v>
      </c>
      <c r="AJ306">
        <f t="shared" si="137"/>
        <v>0</v>
      </c>
      <c r="AL306" s="19">
        <f t="shared" si="125"/>
        <v>0</v>
      </c>
      <c r="AM306" s="15">
        <f t="shared" si="126"/>
        <v>0</v>
      </c>
      <c r="AN306" s="15">
        <f t="shared" si="127"/>
        <v>0</v>
      </c>
      <c r="AO306">
        <f t="shared" si="141"/>
        <v>0</v>
      </c>
      <c r="AP306" s="15">
        <f t="shared" si="128"/>
        <v>1</v>
      </c>
      <c r="AQ306">
        <f t="shared" si="138"/>
        <v>0</v>
      </c>
      <c r="AR306" s="15">
        <f t="shared" si="129"/>
        <v>0</v>
      </c>
      <c r="AS306">
        <f t="shared" si="139"/>
        <v>0</v>
      </c>
      <c r="AT306" s="15">
        <f t="shared" si="130"/>
        <v>0</v>
      </c>
      <c r="AU306">
        <f t="shared" si="140"/>
        <v>0</v>
      </c>
      <c r="AV306" s="15">
        <f t="shared" si="131"/>
        <v>0</v>
      </c>
      <c r="AW306">
        <f t="shared" si="142"/>
        <v>0</v>
      </c>
    </row>
    <row r="307" spans="1:49" ht="15" customHeight="1">
      <c r="A307" s="95" t="s">
        <v>27</v>
      </c>
      <c r="B307" s="96">
        <v>8</v>
      </c>
      <c r="C307" s="97">
        <v>2015</v>
      </c>
      <c r="D307" s="95" t="s">
        <v>18</v>
      </c>
      <c r="E307" s="98">
        <v>5</v>
      </c>
      <c r="F307" s="98">
        <v>14</v>
      </c>
      <c r="G307" s="98">
        <v>24</v>
      </c>
      <c r="H307" s="98">
        <v>18</v>
      </c>
      <c r="I307" s="98">
        <v>6</v>
      </c>
      <c r="J307" s="94"/>
      <c r="K307" s="99">
        <v>75</v>
      </c>
      <c r="L307" s="99">
        <v>40</v>
      </c>
      <c r="M307" s="94"/>
      <c r="N307" s="98">
        <v>47</v>
      </c>
      <c r="O307" s="100">
        <v>40</v>
      </c>
      <c r="P307" s="94"/>
      <c r="Q307" s="99">
        <v>22.4744167064819</v>
      </c>
      <c r="R307" s="100">
        <v>30</v>
      </c>
      <c r="S307" s="101">
        <v>42277</v>
      </c>
      <c r="T307">
        <f t="shared" si="115"/>
        <v>0</v>
      </c>
      <c r="U307">
        <f t="shared" si="116"/>
        <v>1</v>
      </c>
      <c r="V307">
        <f t="shared" si="117"/>
        <v>1</v>
      </c>
      <c r="W307">
        <f t="shared" si="132"/>
        <v>0</v>
      </c>
      <c r="Y307" s="19">
        <f t="shared" si="118"/>
        <v>0</v>
      </c>
      <c r="Z307" s="19">
        <f t="shared" si="119"/>
        <v>1</v>
      </c>
      <c r="AA307" s="19">
        <f t="shared" si="120"/>
        <v>0</v>
      </c>
      <c r="AB307" s="19">
        <f t="shared" si="133"/>
        <v>0</v>
      </c>
      <c r="AC307">
        <f t="shared" si="121"/>
        <v>0</v>
      </c>
      <c r="AD307">
        <f t="shared" si="134"/>
        <v>0</v>
      </c>
      <c r="AE307">
        <f t="shared" si="122"/>
        <v>0</v>
      </c>
      <c r="AF307">
        <f t="shared" si="135"/>
        <v>0</v>
      </c>
      <c r="AG307">
        <f t="shared" si="123"/>
        <v>0</v>
      </c>
      <c r="AH307">
        <f t="shared" si="136"/>
        <v>0</v>
      </c>
      <c r="AI307">
        <f t="shared" si="124"/>
        <v>1</v>
      </c>
      <c r="AJ307">
        <f t="shared" si="137"/>
        <v>0</v>
      </c>
      <c r="AL307" s="19">
        <f t="shared" si="125"/>
        <v>0</v>
      </c>
      <c r="AM307" s="15">
        <f t="shared" si="126"/>
        <v>0</v>
      </c>
      <c r="AN307" s="15">
        <f t="shared" si="127"/>
        <v>0</v>
      </c>
      <c r="AO307">
        <f t="shared" si="141"/>
        <v>0</v>
      </c>
      <c r="AP307" s="15">
        <f t="shared" si="128"/>
        <v>0</v>
      </c>
      <c r="AQ307">
        <f t="shared" si="138"/>
        <v>0</v>
      </c>
      <c r="AR307" s="15">
        <f t="shared" si="129"/>
        <v>0</v>
      </c>
      <c r="AS307">
        <f t="shared" si="139"/>
        <v>0</v>
      </c>
      <c r="AT307" s="15">
        <f t="shared" si="130"/>
        <v>0</v>
      </c>
      <c r="AU307">
        <f t="shared" si="140"/>
        <v>0</v>
      </c>
      <c r="AV307" s="15">
        <f t="shared" si="131"/>
        <v>1</v>
      </c>
      <c r="AW307">
        <f t="shared" si="142"/>
        <v>0</v>
      </c>
    </row>
    <row r="308" spans="1:49" ht="15" customHeight="1">
      <c r="A308" s="95" t="s">
        <v>27</v>
      </c>
      <c r="B308" s="96">
        <v>8</v>
      </c>
      <c r="C308" s="97">
        <v>2014</v>
      </c>
      <c r="D308" s="95" t="s">
        <v>20</v>
      </c>
      <c r="E308" s="98">
        <v>3</v>
      </c>
      <c r="F308" s="98">
        <v>2</v>
      </c>
      <c r="G308" s="98">
        <v>5</v>
      </c>
      <c r="H308" s="98">
        <v>2</v>
      </c>
      <c r="I308" s="98">
        <v>3</v>
      </c>
      <c r="J308" s="99">
        <v>40</v>
      </c>
      <c r="K308" s="99">
        <v>28.571428571428601</v>
      </c>
      <c r="L308" s="99">
        <v>40</v>
      </c>
      <c r="M308" s="98">
        <v>36</v>
      </c>
      <c r="N308" s="98">
        <v>38</v>
      </c>
      <c r="O308" s="100">
        <v>40</v>
      </c>
      <c r="P308" s="98">
        <v>31</v>
      </c>
      <c r="Q308" s="99">
        <v>30.307692307692299</v>
      </c>
      <c r="R308" s="100">
        <v>30</v>
      </c>
      <c r="S308" s="101">
        <v>42277</v>
      </c>
      <c r="T308">
        <f t="shared" si="115"/>
        <v>0</v>
      </c>
      <c r="U308">
        <f t="shared" si="116"/>
        <v>0</v>
      </c>
      <c r="V308">
        <f t="shared" si="117"/>
        <v>0</v>
      </c>
      <c r="W308">
        <f t="shared" si="132"/>
        <v>0</v>
      </c>
      <c r="Y308" s="19">
        <f t="shared" si="118"/>
        <v>0</v>
      </c>
      <c r="Z308" s="19">
        <f t="shared" si="119"/>
        <v>0</v>
      </c>
      <c r="AA308" s="19">
        <f t="shared" si="120"/>
        <v>0</v>
      </c>
      <c r="AB308" s="19">
        <f t="shared" si="133"/>
        <v>0</v>
      </c>
      <c r="AC308">
        <f t="shared" si="121"/>
        <v>0</v>
      </c>
      <c r="AD308">
        <f t="shared" si="134"/>
        <v>0</v>
      </c>
      <c r="AE308">
        <f t="shared" si="122"/>
        <v>1</v>
      </c>
      <c r="AF308">
        <f t="shared" si="135"/>
        <v>0</v>
      </c>
      <c r="AG308">
        <f t="shared" si="123"/>
        <v>0</v>
      </c>
      <c r="AH308">
        <f t="shared" si="136"/>
        <v>0</v>
      </c>
      <c r="AI308">
        <f t="shared" si="124"/>
        <v>0</v>
      </c>
      <c r="AJ308">
        <f t="shared" si="137"/>
        <v>0</v>
      </c>
      <c r="AL308" s="19">
        <f t="shared" si="125"/>
        <v>0</v>
      </c>
      <c r="AM308" s="15">
        <f t="shared" si="126"/>
        <v>1</v>
      </c>
      <c r="AN308" s="15">
        <f t="shared" si="127"/>
        <v>0</v>
      </c>
      <c r="AO308">
        <f t="shared" si="141"/>
        <v>0</v>
      </c>
      <c r="AP308" s="15">
        <f t="shared" si="128"/>
        <v>0</v>
      </c>
      <c r="AQ308">
        <f t="shared" si="138"/>
        <v>0</v>
      </c>
      <c r="AR308" s="15">
        <f t="shared" si="129"/>
        <v>1</v>
      </c>
      <c r="AS308">
        <f t="shared" si="139"/>
        <v>0</v>
      </c>
      <c r="AT308" s="15">
        <f t="shared" si="130"/>
        <v>0</v>
      </c>
      <c r="AU308">
        <f t="shared" si="140"/>
        <v>0</v>
      </c>
      <c r="AV308" s="15">
        <f t="shared" si="131"/>
        <v>0</v>
      </c>
      <c r="AW308">
        <f t="shared" si="142"/>
        <v>0</v>
      </c>
    </row>
    <row r="309" spans="1:49" ht="15" customHeight="1">
      <c r="A309" s="95" t="s">
        <v>27</v>
      </c>
      <c r="B309" s="96">
        <v>8</v>
      </c>
      <c r="C309" s="97">
        <v>2011</v>
      </c>
      <c r="D309" s="95" t="s">
        <v>18</v>
      </c>
      <c r="E309" s="98">
        <v>5</v>
      </c>
      <c r="F309" s="98">
        <v>5</v>
      </c>
      <c r="G309" s="98">
        <v>1</v>
      </c>
      <c r="H309" s="98">
        <v>0</v>
      </c>
      <c r="I309" s="98">
        <v>1</v>
      </c>
      <c r="J309" s="94"/>
      <c r="K309" s="99">
        <v>0</v>
      </c>
      <c r="L309" s="99">
        <v>40</v>
      </c>
      <c r="M309" s="94"/>
      <c r="N309" s="98">
        <v>5</v>
      </c>
      <c r="O309" s="100">
        <v>40</v>
      </c>
      <c r="P309" s="94"/>
      <c r="Q309" s="99">
        <v>2.3953488372092999</v>
      </c>
      <c r="R309" s="100">
        <v>30</v>
      </c>
      <c r="S309" s="101">
        <v>42277</v>
      </c>
      <c r="T309">
        <f t="shared" si="115"/>
        <v>0</v>
      </c>
      <c r="U309">
        <f t="shared" si="116"/>
        <v>0</v>
      </c>
      <c r="V309">
        <f t="shared" si="117"/>
        <v>1</v>
      </c>
      <c r="W309">
        <f t="shared" si="132"/>
        <v>0</v>
      </c>
      <c r="Y309" s="19">
        <f t="shared" si="118"/>
        <v>0</v>
      </c>
      <c r="Z309" s="19">
        <f t="shared" si="119"/>
        <v>0</v>
      </c>
      <c r="AA309" s="19">
        <f t="shared" si="120"/>
        <v>0</v>
      </c>
      <c r="AB309" s="19">
        <f t="shared" si="133"/>
        <v>0</v>
      </c>
      <c r="AC309">
        <f t="shared" si="121"/>
        <v>0</v>
      </c>
      <c r="AD309">
        <f t="shared" si="134"/>
        <v>0</v>
      </c>
      <c r="AE309">
        <f t="shared" si="122"/>
        <v>0</v>
      </c>
      <c r="AF309">
        <f t="shared" si="135"/>
        <v>0</v>
      </c>
      <c r="AG309">
        <f t="shared" si="123"/>
        <v>0</v>
      </c>
      <c r="AH309">
        <f t="shared" si="136"/>
        <v>0</v>
      </c>
      <c r="AI309">
        <f t="shared" si="124"/>
        <v>1</v>
      </c>
      <c r="AJ309">
        <f t="shared" si="137"/>
        <v>0</v>
      </c>
      <c r="AL309" s="19">
        <f t="shared" si="125"/>
        <v>0</v>
      </c>
      <c r="AM309" s="15">
        <f t="shared" si="126"/>
        <v>0</v>
      </c>
      <c r="AN309" s="15">
        <f t="shared" si="127"/>
        <v>0</v>
      </c>
      <c r="AO309">
        <f t="shared" si="141"/>
        <v>0</v>
      </c>
      <c r="AP309" s="15">
        <f t="shared" si="128"/>
        <v>0</v>
      </c>
      <c r="AQ309">
        <f t="shared" si="138"/>
        <v>0</v>
      </c>
      <c r="AR309" s="15">
        <f t="shared" si="129"/>
        <v>0</v>
      </c>
      <c r="AS309">
        <f t="shared" si="139"/>
        <v>0</v>
      </c>
      <c r="AT309" s="15">
        <f t="shared" si="130"/>
        <v>0</v>
      </c>
      <c r="AU309">
        <f t="shared" si="140"/>
        <v>0</v>
      </c>
      <c r="AV309" s="15">
        <f t="shared" si="131"/>
        <v>1</v>
      </c>
      <c r="AW309">
        <f t="shared" si="142"/>
        <v>0</v>
      </c>
    </row>
    <row r="310" spans="1:49" ht="15" customHeight="1">
      <c r="A310" s="95" t="s">
        <v>27</v>
      </c>
      <c r="B310" s="96">
        <v>8</v>
      </c>
      <c r="C310" s="97">
        <v>2014</v>
      </c>
      <c r="D310" s="95" t="s">
        <v>19</v>
      </c>
      <c r="E310" s="98">
        <v>1</v>
      </c>
      <c r="F310" s="98">
        <v>5</v>
      </c>
      <c r="G310" s="98">
        <v>0</v>
      </c>
      <c r="H310" s="94"/>
      <c r="I310" s="94"/>
      <c r="J310" s="94"/>
      <c r="K310" s="94"/>
      <c r="L310" s="99">
        <v>40</v>
      </c>
      <c r="M310" s="98">
        <v>33</v>
      </c>
      <c r="N310" s="98">
        <v>33</v>
      </c>
      <c r="O310" s="100">
        <v>40</v>
      </c>
      <c r="P310" s="98">
        <v>33</v>
      </c>
      <c r="Q310" s="99">
        <v>30.489130434782599</v>
      </c>
      <c r="R310" s="100">
        <v>30</v>
      </c>
      <c r="S310" s="101">
        <v>42277</v>
      </c>
      <c r="T310">
        <f t="shared" si="115"/>
        <v>0</v>
      </c>
      <c r="U310">
        <f t="shared" si="116"/>
        <v>0</v>
      </c>
      <c r="V310">
        <f t="shared" si="117"/>
        <v>0</v>
      </c>
      <c r="W310">
        <f t="shared" si="132"/>
        <v>0</v>
      </c>
      <c r="Y310" s="19">
        <f t="shared" si="118"/>
        <v>0</v>
      </c>
      <c r="Z310" s="19">
        <f t="shared" si="119"/>
        <v>0</v>
      </c>
      <c r="AA310" s="19">
        <f t="shared" si="120"/>
        <v>1</v>
      </c>
      <c r="AB310" s="19">
        <f t="shared" si="133"/>
        <v>0</v>
      </c>
      <c r="AC310">
        <f t="shared" si="121"/>
        <v>0</v>
      </c>
      <c r="AD310">
        <f t="shared" si="134"/>
        <v>0</v>
      </c>
      <c r="AE310">
        <f t="shared" si="122"/>
        <v>0</v>
      </c>
      <c r="AF310">
        <f t="shared" si="135"/>
        <v>0</v>
      </c>
      <c r="AG310">
        <f t="shared" si="123"/>
        <v>0</v>
      </c>
      <c r="AH310">
        <f t="shared" si="136"/>
        <v>0</v>
      </c>
      <c r="AI310">
        <f t="shared" si="124"/>
        <v>0</v>
      </c>
      <c r="AJ310">
        <f t="shared" si="137"/>
        <v>0</v>
      </c>
      <c r="AL310" s="19">
        <f t="shared" si="125"/>
        <v>0</v>
      </c>
      <c r="AM310" s="15">
        <f t="shared" si="126"/>
        <v>1</v>
      </c>
      <c r="AN310" s="15">
        <f t="shared" si="127"/>
        <v>1</v>
      </c>
      <c r="AO310">
        <f t="shared" si="141"/>
        <v>0</v>
      </c>
      <c r="AP310" s="15">
        <f t="shared" si="128"/>
        <v>0</v>
      </c>
      <c r="AQ310">
        <f t="shared" si="138"/>
        <v>0</v>
      </c>
      <c r="AR310" s="15">
        <f t="shared" si="129"/>
        <v>0</v>
      </c>
      <c r="AS310">
        <f t="shared" si="139"/>
        <v>0</v>
      </c>
      <c r="AT310" s="15">
        <f t="shared" si="130"/>
        <v>0</v>
      </c>
      <c r="AU310">
        <f t="shared" si="140"/>
        <v>0</v>
      </c>
      <c r="AV310" s="15">
        <f t="shared" si="131"/>
        <v>0</v>
      </c>
      <c r="AW310">
        <f t="shared" si="142"/>
        <v>0</v>
      </c>
    </row>
    <row r="311" spans="1:49" ht="15" customHeight="1">
      <c r="A311" s="95" t="s">
        <v>27</v>
      </c>
      <c r="B311" s="96">
        <v>8</v>
      </c>
      <c r="C311" s="97">
        <v>2013</v>
      </c>
      <c r="D311" s="95" t="s">
        <v>18</v>
      </c>
      <c r="E311" s="98">
        <v>5</v>
      </c>
      <c r="F311" s="98">
        <v>24</v>
      </c>
      <c r="G311" s="98">
        <v>14</v>
      </c>
      <c r="H311" s="98">
        <v>5</v>
      </c>
      <c r="I311" s="98">
        <v>9</v>
      </c>
      <c r="J311" s="94"/>
      <c r="K311" s="99">
        <v>35.714285714285701</v>
      </c>
      <c r="L311" s="99">
        <v>40</v>
      </c>
      <c r="M311" s="94"/>
      <c r="N311" s="98">
        <v>42</v>
      </c>
      <c r="O311" s="100">
        <v>40</v>
      </c>
      <c r="P311" s="94"/>
      <c r="Q311" s="99">
        <v>24.878852126134699</v>
      </c>
      <c r="R311" s="100">
        <v>30</v>
      </c>
      <c r="S311" s="101">
        <v>42277</v>
      </c>
      <c r="T311">
        <f t="shared" si="115"/>
        <v>0</v>
      </c>
      <c r="U311">
        <f t="shared" si="116"/>
        <v>0</v>
      </c>
      <c r="V311">
        <f t="shared" si="117"/>
        <v>1</v>
      </c>
      <c r="W311">
        <f t="shared" si="132"/>
        <v>0</v>
      </c>
      <c r="Y311" s="19">
        <f t="shared" si="118"/>
        <v>0</v>
      </c>
      <c r="Z311" s="19">
        <f t="shared" si="119"/>
        <v>0</v>
      </c>
      <c r="AA311" s="19">
        <f t="shared" si="120"/>
        <v>0</v>
      </c>
      <c r="AB311" s="19">
        <f t="shared" si="133"/>
        <v>0</v>
      </c>
      <c r="AC311">
        <f t="shared" si="121"/>
        <v>0</v>
      </c>
      <c r="AD311">
        <f t="shared" si="134"/>
        <v>0</v>
      </c>
      <c r="AE311">
        <f t="shared" si="122"/>
        <v>0</v>
      </c>
      <c r="AF311">
        <f t="shared" si="135"/>
        <v>0</v>
      </c>
      <c r="AG311">
        <f t="shared" si="123"/>
        <v>0</v>
      </c>
      <c r="AH311">
        <f t="shared" si="136"/>
        <v>0</v>
      </c>
      <c r="AI311">
        <f t="shared" si="124"/>
        <v>1</v>
      </c>
      <c r="AJ311">
        <f t="shared" si="137"/>
        <v>0</v>
      </c>
      <c r="AL311" s="19">
        <f t="shared" si="125"/>
        <v>0</v>
      </c>
      <c r="AM311" s="15">
        <f t="shared" si="126"/>
        <v>0</v>
      </c>
      <c r="AN311" s="15">
        <f t="shared" si="127"/>
        <v>0</v>
      </c>
      <c r="AO311">
        <f t="shared" si="141"/>
        <v>0</v>
      </c>
      <c r="AP311" s="15">
        <f t="shared" si="128"/>
        <v>0</v>
      </c>
      <c r="AQ311">
        <f t="shared" si="138"/>
        <v>0</v>
      </c>
      <c r="AR311" s="15">
        <f t="shared" si="129"/>
        <v>0</v>
      </c>
      <c r="AS311">
        <f t="shared" si="139"/>
        <v>0</v>
      </c>
      <c r="AT311" s="15">
        <f t="shared" si="130"/>
        <v>0</v>
      </c>
      <c r="AU311">
        <f t="shared" si="140"/>
        <v>0</v>
      </c>
      <c r="AV311" s="15">
        <f t="shared" si="131"/>
        <v>1</v>
      </c>
      <c r="AW311">
        <f t="shared" si="142"/>
        <v>0</v>
      </c>
    </row>
    <row r="312" spans="1:49" ht="15" customHeight="1">
      <c r="A312" s="95" t="s">
        <v>27</v>
      </c>
      <c r="B312" s="96">
        <v>8</v>
      </c>
      <c r="C312" s="97">
        <v>2013</v>
      </c>
      <c r="D312" s="95" t="s">
        <v>21</v>
      </c>
      <c r="E312" s="98">
        <v>4</v>
      </c>
      <c r="F312" s="98">
        <v>4</v>
      </c>
      <c r="G312" s="98">
        <v>2</v>
      </c>
      <c r="H312" s="98">
        <v>0</v>
      </c>
      <c r="I312" s="98">
        <v>2</v>
      </c>
      <c r="J312" s="99">
        <v>0</v>
      </c>
      <c r="K312" s="99">
        <v>35.714285714285701</v>
      </c>
      <c r="L312" s="99">
        <v>40</v>
      </c>
      <c r="M312" s="98">
        <v>30</v>
      </c>
      <c r="N312" s="98">
        <v>42</v>
      </c>
      <c r="O312" s="100">
        <v>40</v>
      </c>
      <c r="P312" s="98">
        <v>28</v>
      </c>
      <c r="Q312" s="99">
        <v>26.804347826087</v>
      </c>
      <c r="R312" s="100">
        <v>30</v>
      </c>
      <c r="S312" s="101">
        <v>42277</v>
      </c>
      <c r="T312">
        <f t="shared" si="115"/>
        <v>0</v>
      </c>
      <c r="U312">
        <f t="shared" si="116"/>
        <v>0</v>
      </c>
      <c r="V312">
        <f t="shared" si="117"/>
        <v>0</v>
      </c>
      <c r="W312">
        <f t="shared" si="132"/>
        <v>0</v>
      </c>
      <c r="Y312" s="19">
        <f t="shared" si="118"/>
        <v>0</v>
      </c>
      <c r="Z312" s="19">
        <f t="shared" si="119"/>
        <v>0</v>
      </c>
      <c r="AA312" s="19">
        <f t="shared" si="120"/>
        <v>0</v>
      </c>
      <c r="AB312" s="19">
        <f t="shared" si="133"/>
        <v>0</v>
      </c>
      <c r="AC312">
        <f t="shared" si="121"/>
        <v>0</v>
      </c>
      <c r="AD312">
        <f t="shared" si="134"/>
        <v>0</v>
      </c>
      <c r="AE312">
        <f t="shared" si="122"/>
        <v>0</v>
      </c>
      <c r="AF312">
        <f t="shared" si="135"/>
        <v>0</v>
      </c>
      <c r="AG312">
        <f t="shared" si="123"/>
        <v>1</v>
      </c>
      <c r="AH312">
        <f t="shared" si="136"/>
        <v>0</v>
      </c>
      <c r="AI312">
        <f t="shared" si="124"/>
        <v>0</v>
      </c>
      <c r="AJ312">
        <f t="shared" si="137"/>
        <v>0</v>
      </c>
      <c r="AL312" s="19">
        <f t="shared" si="125"/>
        <v>0</v>
      </c>
      <c r="AM312" s="15">
        <f t="shared" si="126"/>
        <v>0</v>
      </c>
      <c r="AN312" s="15">
        <f t="shared" si="127"/>
        <v>0</v>
      </c>
      <c r="AO312">
        <f t="shared" si="141"/>
        <v>0</v>
      </c>
      <c r="AP312" s="15">
        <f t="shared" si="128"/>
        <v>0</v>
      </c>
      <c r="AQ312">
        <f t="shared" si="138"/>
        <v>0</v>
      </c>
      <c r="AR312" s="15">
        <f t="shared" si="129"/>
        <v>0</v>
      </c>
      <c r="AS312">
        <f t="shared" si="139"/>
        <v>0</v>
      </c>
      <c r="AT312" s="15">
        <f t="shared" si="130"/>
        <v>1</v>
      </c>
      <c r="AU312">
        <f t="shared" si="140"/>
        <v>0</v>
      </c>
      <c r="AV312" s="15">
        <f t="shared" si="131"/>
        <v>0</v>
      </c>
      <c r="AW312">
        <f t="shared" si="142"/>
        <v>0</v>
      </c>
    </row>
    <row r="313" spans="1:49" ht="15" customHeight="1">
      <c r="A313" s="95" t="s">
        <v>27</v>
      </c>
      <c r="B313" s="96">
        <v>8</v>
      </c>
      <c r="C313" s="97">
        <v>2013</v>
      </c>
      <c r="D313" s="95" t="s">
        <v>20</v>
      </c>
      <c r="E313" s="98">
        <v>3</v>
      </c>
      <c r="F313" s="98">
        <v>9</v>
      </c>
      <c r="G313" s="98">
        <v>8</v>
      </c>
      <c r="H313" s="98">
        <v>3</v>
      </c>
      <c r="I313" s="98">
        <v>5</v>
      </c>
      <c r="J313" s="99">
        <v>37.5</v>
      </c>
      <c r="K313" s="99">
        <v>41.6666666666667</v>
      </c>
      <c r="L313" s="99">
        <v>40</v>
      </c>
      <c r="M313" s="98">
        <v>34</v>
      </c>
      <c r="N313" s="98">
        <v>38</v>
      </c>
      <c r="O313" s="100">
        <v>40</v>
      </c>
      <c r="P313" s="98">
        <v>26</v>
      </c>
      <c r="Q313" s="99">
        <v>26.417582417582398</v>
      </c>
      <c r="R313" s="100">
        <v>30</v>
      </c>
      <c r="S313" s="101">
        <v>42277</v>
      </c>
      <c r="T313">
        <f t="shared" si="115"/>
        <v>0</v>
      </c>
      <c r="U313">
        <f t="shared" si="116"/>
        <v>0</v>
      </c>
      <c r="V313">
        <f t="shared" si="117"/>
        <v>0</v>
      </c>
      <c r="W313">
        <f t="shared" si="132"/>
        <v>0</v>
      </c>
      <c r="Y313" s="19">
        <f t="shared" si="118"/>
        <v>0</v>
      </c>
      <c r="Z313" s="19">
        <f t="shared" si="119"/>
        <v>0</v>
      </c>
      <c r="AA313" s="19">
        <f t="shared" si="120"/>
        <v>0</v>
      </c>
      <c r="AB313" s="19">
        <f t="shared" si="133"/>
        <v>0</v>
      </c>
      <c r="AC313">
        <f t="shared" si="121"/>
        <v>0</v>
      </c>
      <c r="AD313">
        <f t="shared" si="134"/>
        <v>0</v>
      </c>
      <c r="AE313">
        <f t="shared" si="122"/>
        <v>1</v>
      </c>
      <c r="AF313">
        <f t="shared" si="135"/>
        <v>0</v>
      </c>
      <c r="AG313">
        <f t="shared" si="123"/>
        <v>0</v>
      </c>
      <c r="AH313">
        <f t="shared" si="136"/>
        <v>0</v>
      </c>
      <c r="AI313">
        <f t="shared" si="124"/>
        <v>0</v>
      </c>
      <c r="AJ313">
        <f t="shared" si="137"/>
        <v>0</v>
      </c>
      <c r="AL313" s="19">
        <f t="shared" si="125"/>
        <v>0</v>
      </c>
      <c r="AM313" s="15">
        <f t="shared" si="126"/>
        <v>0</v>
      </c>
      <c r="AN313" s="15">
        <f t="shared" si="127"/>
        <v>0</v>
      </c>
      <c r="AO313">
        <f t="shared" si="141"/>
        <v>0</v>
      </c>
      <c r="AP313" s="15">
        <f t="shared" si="128"/>
        <v>0</v>
      </c>
      <c r="AQ313">
        <f t="shared" si="138"/>
        <v>0</v>
      </c>
      <c r="AR313" s="15">
        <f t="shared" si="129"/>
        <v>1</v>
      </c>
      <c r="AS313">
        <f t="shared" si="139"/>
        <v>0</v>
      </c>
      <c r="AT313" s="15">
        <f t="shared" si="130"/>
        <v>0</v>
      </c>
      <c r="AU313">
        <f t="shared" si="140"/>
        <v>0</v>
      </c>
      <c r="AV313" s="15">
        <f t="shared" si="131"/>
        <v>0</v>
      </c>
      <c r="AW313">
        <f t="shared" si="142"/>
        <v>0</v>
      </c>
    </row>
    <row r="314" spans="1:49" ht="15" customHeight="1">
      <c r="A314" s="95" t="s">
        <v>27</v>
      </c>
      <c r="B314" s="96">
        <v>8</v>
      </c>
      <c r="C314" s="97">
        <v>2014</v>
      </c>
      <c r="D314" s="95" t="s">
        <v>21</v>
      </c>
      <c r="E314" s="98">
        <v>4</v>
      </c>
      <c r="F314" s="98">
        <v>5</v>
      </c>
      <c r="G314" s="98">
        <v>3</v>
      </c>
      <c r="H314" s="98">
        <v>2</v>
      </c>
      <c r="I314" s="98">
        <v>1</v>
      </c>
      <c r="J314" s="99">
        <v>66.6666666666667</v>
      </c>
      <c r="K314" s="99">
        <v>40</v>
      </c>
      <c r="L314" s="99">
        <v>40</v>
      </c>
      <c r="M314" s="98">
        <v>36</v>
      </c>
      <c r="N314" s="98">
        <v>43</v>
      </c>
      <c r="O314" s="100">
        <v>40</v>
      </c>
      <c r="P314" s="98">
        <v>33</v>
      </c>
      <c r="Q314" s="99">
        <v>31.836956521739101</v>
      </c>
      <c r="R314" s="100">
        <v>30</v>
      </c>
      <c r="S314" s="101">
        <v>42277</v>
      </c>
      <c r="T314">
        <f t="shared" si="115"/>
        <v>0</v>
      </c>
      <c r="U314">
        <f t="shared" si="116"/>
        <v>0</v>
      </c>
      <c r="V314">
        <f t="shared" si="117"/>
        <v>0</v>
      </c>
      <c r="W314">
        <f t="shared" si="132"/>
        <v>0</v>
      </c>
      <c r="Y314" s="19">
        <f t="shared" si="118"/>
        <v>0</v>
      </c>
      <c r="Z314" s="19">
        <f t="shared" si="119"/>
        <v>0</v>
      </c>
      <c r="AA314" s="19">
        <f t="shared" si="120"/>
        <v>0</v>
      </c>
      <c r="AB314" s="19">
        <f t="shared" si="133"/>
        <v>0</v>
      </c>
      <c r="AC314">
        <f t="shared" si="121"/>
        <v>0</v>
      </c>
      <c r="AD314">
        <f t="shared" si="134"/>
        <v>0</v>
      </c>
      <c r="AE314">
        <f t="shared" si="122"/>
        <v>0</v>
      </c>
      <c r="AF314">
        <f t="shared" si="135"/>
        <v>0</v>
      </c>
      <c r="AG314">
        <f t="shared" si="123"/>
        <v>1</v>
      </c>
      <c r="AH314">
        <f t="shared" si="136"/>
        <v>0</v>
      </c>
      <c r="AI314">
        <f t="shared" si="124"/>
        <v>0</v>
      </c>
      <c r="AJ314">
        <f t="shared" si="137"/>
        <v>0</v>
      </c>
      <c r="AL314" s="19">
        <f t="shared" si="125"/>
        <v>0</v>
      </c>
      <c r="AM314" s="15">
        <f t="shared" si="126"/>
        <v>1</v>
      </c>
      <c r="AN314" s="15">
        <f t="shared" si="127"/>
        <v>0</v>
      </c>
      <c r="AO314">
        <f t="shared" si="141"/>
        <v>0</v>
      </c>
      <c r="AP314" s="15">
        <f t="shared" si="128"/>
        <v>0</v>
      </c>
      <c r="AQ314">
        <f t="shared" si="138"/>
        <v>0</v>
      </c>
      <c r="AR314" s="15">
        <f t="shared" si="129"/>
        <v>0</v>
      </c>
      <c r="AS314">
        <f t="shared" si="139"/>
        <v>0</v>
      </c>
      <c r="AT314" s="15">
        <f t="shared" si="130"/>
        <v>1</v>
      </c>
      <c r="AU314">
        <f t="shared" si="140"/>
        <v>0</v>
      </c>
      <c r="AV314" s="15">
        <f t="shared" si="131"/>
        <v>0</v>
      </c>
      <c r="AW314">
        <f t="shared" si="142"/>
        <v>0</v>
      </c>
    </row>
    <row r="315" spans="1:49" ht="15" customHeight="1">
      <c r="A315" s="95" t="s">
        <v>27</v>
      </c>
      <c r="B315" s="96">
        <v>8</v>
      </c>
      <c r="C315" s="97">
        <v>2013</v>
      </c>
      <c r="D315" s="95" t="s">
        <v>19</v>
      </c>
      <c r="E315" s="98">
        <v>1</v>
      </c>
      <c r="F315" s="98">
        <v>7</v>
      </c>
      <c r="G315" s="98">
        <v>2</v>
      </c>
      <c r="H315" s="98">
        <v>1</v>
      </c>
      <c r="I315" s="98">
        <v>1</v>
      </c>
      <c r="J315" s="99">
        <v>50</v>
      </c>
      <c r="K315" s="99">
        <v>50</v>
      </c>
      <c r="L315" s="99">
        <v>40</v>
      </c>
      <c r="M315" s="98">
        <v>25</v>
      </c>
      <c r="N315" s="98">
        <v>25</v>
      </c>
      <c r="O315" s="100">
        <v>40</v>
      </c>
      <c r="P315" s="98">
        <v>23</v>
      </c>
      <c r="Q315" s="99">
        <v>21.793478260869598</v>
      </c>
      <c r="R315" s="100">
        <v>30</v>
      </c>
      <c r="S315" s="101">
        <v>42277</v>
      </c>
      <c r="T315">
        <f t="shared" si="115"/>
        <v>0</v>
      </c>
      <c r="U315">
        <f t="shared" si="116"/>
        <v>0</v>
      </c>
      <c r="V315">
        <f t="shared" si="117"/>
        <v>0</v>
      </c>
      <c r="W315">
        <f t="shared" si="132"/>
        <v>0</v>
      </c>
      <c r="Y315" s="19">
        <f t="shared" si="118"/>
        <v>0</v>
      </c>
      <c r="Z315" s="19">
        <f t="shared" si="119"/>
        <v>0</v>
      </c>
      <c r="AA315" s="19">
        <f t="shared" si="120"/>
        <v>1</v>
      </c>
      <c r="AB315" s="19">
        <f t="shared" si="133"/>
        <v>0</v>
      </c>
      <c r="AC315">
        <f t="shared" si="121"/>
        <v>0</v>
      </c>
      <c r="AD315">
        <f t="shared" si="134"/>
        <v>0</v>
      </c>
      <c r="AE315">
        <f t="shared" si="122"/>
        <v>0</v>
      </c>
      <c r="AF315">
        <f t="shared" si="135"/>
        <v>0</v>
      </c>
      <c r="AG315">
        <f t="shared" si="123"/>
        <v>0</v>
      </c>
      <c r="AH315">
        <f t="shared" si="136"/>
        <v>0</v>
      </c>
      <c r="AI315">
        <f t="shared" si="124"/>
        <v>0</v>
      </c>
      <c r="AJ315">
        <f t="shared" si="137"/>
        <v>0</v>
      </c>
      <c r="AL315" s="19">
        <f t="shared" si="125"/>
        <v>0</v>
      </c>
      <c r="AM315" s="15">
        <f t="shared" si="126"/>
        <v>0</v>
      </c>
      <c r="AN315" s="15">
        <f t="shared" si="127"/>
        <v>1</v>
      </c>
      <c r="AO315">
        <f t="shared" si="141"/>
        <v>0</v>
      </c>
      <c r="AP315" s="15">
        <f t="shared" si="128"/>
        <v>0</v>
      </c>
      <c r="AQ315">
        <f t="shared" si="138"/>
        <v>0</v>
      </c>
      <c r="AR315" s="15">
        <f t="shared" si="129"/>
        <v>0</v>
      </c>
      <c r="AS315">
        <f t="shared" si="139"/>
        <v>0</v>
      </c>
      <c r="AT315" s="15">
        <f t="shared" si="130"/>
        <v>0</v>
      </c>
      <c r="AU315">
        <f t="shared" si="140"/>
        <v>0</v>
      </c>
      <c r="AV315" s="15">
        <f t="shared" si="131"/>
        <v>0</v>
      </c>
      <c r="AW315">
        <f t="shared" si="142"/>
        <v>0</v>
      </c>
    </row>
    <row r="316" spans="1:49" ht="15" customHeight="1">
      <c r="A316" s="95" t="s">
        <v>27</v>
      </c>
      <c r="B316" s="96">
        <v>8</v>
      </c>
      <c r="C316" s="97">
        <v>2012</v>
      </c>
      <c r="D316" s="95" t="s">
        <v>18</v>
      </c>
      <c r="E316" s="98">
        <v>5</v>
      </c>
      <c r="F316" s="98">
        <v>21</v>
      </c>
      <c r="G316" s="98">
        <v>7</v>
      </c>
      <c r="H316" s="98">
        <v>2</v>
      </c>
      <c r="I316" s="98">
        <v>5</v>
      </c>
      <c r="J316" s="94"/>
      <c r="K316" s="99">
        <v>28.571428571428601</v>
      </c>
      <c r="L316" s="99">
        <v>40</v>
      </c>
      <c r="M316" s="94"/>
      <c r="N316" s="98">
        <v>25</v>
      </c>
      <c r="O316" s="100">
        <v>40</v>
      </c>
      <c r="P316" s="94"/>
      <c r="Q316" s="99">
        <v>13.393812709030099</v>
      </c>
      <c r="R316" s="100">
        <v>30</v>
      </c>
      <c r="S316" s="101">
        <v>42277</v>
      </c>
      <c r="T316">
        <f t="shared" si="115"/>
        <v>0</v>
      </c>
      <c r="U316">
        <f t="shared" si="116"/>
        <v>0</v>
      </c>
      <c r="V316">
        <f t="shared" si="117"/>
        <v>1</v>
      </c>
      <c r="W316">
        <f t="shared" si="132"/>
        <v>0</v>
      </c>
      <c r="Y316" s="19">
        <f t="shared" si="118"/>
        <v>0</v>
      </c>
      <c r="Z316" s="19">
        <f t="shared" si="119"/>
        <v>0</v>
      </c>
      <c r="AA316" s="19">
        <f t="shared" si="120"/>
        <v>0</v>
      </c>
      <c r="AB316" s="19">
        <f t="shared" si="133"/>
        <v>0</v>
      </c>
      <c r="AC316">
        <f t="shared" si="121"/>
        <v>0</v>
      </c>
      <c r="AD316">
        <f t="shared" si="134"/>
        <v>0</v>
      </c>
      <c r="AE316">
        <f t="shared" si="122"/>
        <v>0</v>
      </c>
      <c r="AF316">
        <f t="shared" si="135"/>
        <v>0</v>
      </c>
      <c r="AG316">
        <f t="shared" si="123"/>
        <v>0</v>
      </c>
      <c r="AH316">
        <f t="shared" si="136"/>
        <v>0</v>
      </c>
      <c r="AI316">
        <f t="shared" si="124"/>
        <v>1</v>
      </c>
      <c r="AJ316">
        <f t="shared" si="137"/>
        <v>0</v>
      </c>
      <c r="AL316" s="19">
        <f t="shared" si="125"/>
        <v>0</v>
      </c>
      <c r="AM316" s="15">
        <f t="shared" si="126"/>
        <v>0</v>
      </c>
      <c r="AN316" s="15">
        <f t="shared" si="127"/>
        <v>0</v>
      </c>
      <c r="AO316">
        <f t="shared" si="141"/>
        <v>0</v>
      </c>
      <c r="AP316" s="15">
        <f t="shared" si="128"/>
        <v>0</v>
      </c>
      <c r="AQ316">
        <f t="shared" si="138"/>
        <v>0</v>
      </c>
      <c r="AR316" s="15">
        <f t="shared" si="129"/>
        <v>0</v>
      </c>
      <c r="AS316">
        <f t="shared" si="139"/>
        <v>0</v>
      </c>
      <c r="AT316" s="15">
        <f t="shared" si="130"/>
        <v>0</v>
      </c>
      <c r="AU316">
        <f t="shared" si="140"/>
        <v>0</v>
      </c>
      <c r="AV316" s="15">
        <f t="shared" si="131"/>
        <v>1</v>
      </c>
      <c r="AW316">
        <f t="shared" si="142"/>
        <v>0</v>
      </c>
    </row>
    <row r="317" spans="1:49" ht="15" customHeight="1">
      <c r="A317" s="95" t="s">
        <v>27</v>
      </c>
      <c r="B317" s="96">
        <v>8</v>
      </c>
      <c r="C317" s="97">
        <v>2012</v>
      </c>
      <c r="D317" s="95" t="s">
        <v>21</v>
      </c>
      <c r="E317" s="98">
        <v>4</v>
      </c>
      <c r="F317" s="98">
        <v>0</v>
      </c>
      <c r="G317" s="98">
        <v>2</v>
      </c>
      <c r="H317" s="98">
        <v>1</v>
      </c>
      <c r="I317" s="98">
        <v>1</v>
      </c>
      <c r="J317" s="99">
        <v>50</v>
      </c>
      <c r="K317" s="99">
        <v>28.571428571428601</v>
      </c>
      <c r="L317" s="99">
        <v>40</v>
      </c>
      <c r="M317" s="98">
        <v>20</v>
      </c>
      <c r="N317" s="98">
        <v>25</v>
      </c>
      <c r="O317" s="100">
        <v>40</v>
      </c>
      <c r="P317" s="98">
        <v>18</v>
      </c>
      <c r="Q317" s="99">
        <v>18.630434782608699</v>
      </c>
      <c r="R317" s="100">
        <v>30</v>
      </c>
      <c r="S317" s="101">
        <v>42277</v>
      </c>
      <c r="T317">
        <f t="shared" si="115"/>
        <v>0</v>
      </c>
      <c r="U317">
        <f t="shared" si="116"/>
        <v>0</v>
      </c>
      <c r="V317">
        <f t="shared" si="117"/>
        <v>0</v>
      </c>
      <c r="W317">
        <f t="shared" si="132"/>
        <v>0</v>
      </c>
      <c r="Y317" s="19">
        <f t="shared" si="118"/>
        <v>0</v>
      </c>
      <c r="Z317" s="19">
        <f t="shared" si="119"/>
        <v>0</v>
      </c>
      <c r="AA317" s="19">
        <f t="shared" si="120"/>
        <v>0</v>
      </c>
      <c r="AB317" s="19">
        <f t="shared" si="133"/>
        <v>0</v>
      </c>
      <c r="AC317">
        <f t="shared" si="121"/>
        <v>0</v>
      </c>
      <c r="AD317">
        <f t="shared" si="134"/>
        <v>0</v>
      </c>
      <c r="AE317">
        <f t="shared" si="122"/>
        <v>0</v>
      </c>
      <c r="AF317">
        <f t="shared" si="135"/>
        <v>0</v>
      </c>
      <c r="AG317">
        <f t="shared" si="123"/>
        <v>1</v>
      </c>
      <c r="AH317">
        <f t="shared" si="136"/>
        <v>0</v>
      </c>
      <c r="AI317">
        <f t="shared" si="124"/>
        <v>0</v>
      </c>
      <c r="AJ317">
        <f t="shared" si="137"/>
        <v>0</v>
      </c>
      <c r="AL317" s="19">
        <f t="shared" si="125"/>
        <v>0</v>
      </c>
      <c r="AM317" s="15">
        <f t="shared" si="126"/>
        <v>0</v>
      </c>
      <c r="AN317" s="15">
        <f t="shared" si="127"/>
        <v>0</v>
      </c>
      <c r="AO317">
        <f t="shared" si="141"/>
        <v>0</v>
      </c>
      <c r="AP317" s="15">
        <f t="shared" si="128"/>
        <v>0</v>
      </c>
      <c r="AQ317">
        <f t="shared" si="138"/>
        <v>0</v>
      </c>
      <c r="AR317" s="15">
        <f t="shared" si="129"/>
        <v>0</v>
      </c>
      <c r="AS317">
        <f t="shared" si="139"/>
        <v>0</v>
      </c>
      <c r="AT317" s="15">
        <f t="shared" si="130"/>
        <v>1</v>
      </c>
      <c r="AU317">
        <f t="shared" si="140"/>
        <v>0</v>
      </c>
      <c r="AV317" s="15">
        <f t="shared" si="131"/>
        <v>0</v>
      </c>
      <c r="AW317">
        <f t="shared" si="142"/>
        <v>0</v>
      </c>
    </row>
    <row r="318" spans="1:49" ht="15" customHeight="1">
      <c r="A318" s="95" t="s">
        <v>27</v>
      </c>
      <c r="B318" s="96">
        <v>8</v>
      </c>
      <c r="C318" s="97">
        <v>2012</v>
      </c>
      <c r="D318" s="95" t="s">
        <v>20</v>
      </c>
      <c r="E318" s="98">
        <v>3</v>
      </c>
      <c r="F318" s="98">
        <v>9</v>
      </c>
      <c r="G318" s="98">
        <v>4</v>
      </c>
      <c r="H318" s="98">
        <v>1</v>
      </c>
      <c r="I318" s="98">
        <v>3</v>
      </c>
      <c r="J318" s="99">
        <v>25</v>
      </c>
      <c r="K318" s="99">
        <v>20</v>
      </c>
      <c r="L318" s="99">
        <v>40</v>
      </c>
      <c r="M318" s="98">
        <v>24</v>
      </c>
      <c r="N318" s="98">
        <v>25</v>
      </c>
      <c r="O318" s="100">
        <v>40</v>
      </c>
      <c r="P318" s="98">
        <v>20</v>
      </c>
      <c r="Q318" s="99">
        <v>17.3186813186813</v>
      </c>
      <c r="R318" s="100">
        <v>30</v>
      </c>
      <c r="S318" s="101">
        <v>42277</v>
      </c>
      <c r="T318">
        <f t="shared" si="115"/>
        <v>0</v>
      </c>
      <c r="U318">
        <f t="shared" si="116"/>
        <v>0</v>
      </c>
      <c r="V318">
        <f t="shared" si="117"/>
        <v>0</v>
      </c>
      <c r="W318">
        <f t="shared" si="132"/>
        <v>0</v>
      </c>
      <c r="Y318" s="19">
        <f t="shared" si="118"/>
        <v>0</v>
      </c>
      <c r="Z318" s="19">
        <f t="shared" si="119"/>
        <v>0</v>
      </c>
      <c r="AA318" s="19">
        <f t="shared" si="120"/>
        <v>0</v>
      </c>
      <c r="AB318" s="19">
        <f t="shared" si="133"/>
        <v>0</v>
      </c>
      <c r="AC318">
        <f t="shared" si="121"/>
        <v>0</v>
      </c>
      <c r="AD318">
        <f t="shared" si="134"/>
        <v>0</v>
      </c>
      <c r="AE318">
        <f t="shared" si="122"/>
        <v>1</v>
      </c>
      <c r="AF318">
        <f t="shared" si="135"/>
        <v>0</v>
      </c>
      <c r="AG318">
        <f t="shared" si="123"/>
        <v>0</v>
      </c>
      <c r="AH318">
        <f t="shared" si="136"/>
        <v>0</v>
      </c>
      <c r="AI318">
        <f t="shared" si="124"/>
        <v>0</v>
      </c>
      <c r="AJ318">
        <f t="shared" si="137"/>
        <v>0</v>
      </c>
      <c r="AL318" s="19">
        <f t="shared" si="125"/>
        <v>0</v>
      </c>
      <c r="AM318" s="15">
        <f t="shared" si="126"/>
        <v>0</v>
      </c>
      <c r="AN318" s="15">
        <f t="shared" si="127"/>
        <v>0</v>
      </c>
      <c r="AO318">
        <f t="shared" si="141"/>
        <v>0</v>
      </c>
      <c r="AP318" s="15">
        <f t="shared" si="128"/>
        <v>0</v>
      </c>
      <c r="AQ318">
        <f t="shared" si="138"/>
        <v>0</v>
      </c>
      <c r="AR318" s="15">
        <f t="shared" si="129"/>
        <v>1</v>
      </c>
      <c r="AS318">
        <f t="shared" si="139"/>
        <v>0</v>
      </c>
      <c r="AT318" s="15">
        <f t="shared" si="130"/>
        <v>0</v>
      </c>
      <c r="AU318">
        <f t="shared" si="140"/>
        <v>0</v>
      </c>
      <c r="AV318" s="15">
        <f t="shared" si="131"/>
        <v>0</v>
      </c>
      <c r="AW318">
        <f t="shared" si="142"/>
        <v>0</v>
      </c>
    </row>
    <row r="319" spans="1:49" ht="15" customHeight="1">
      <c r="A319" s="95" t="s">
        <v>27</v>
      </c>
      <c r="B319" s="96">
        <v>8</v>
      </c>
      <c r="C319" s="97">
        <v>2012</v>
      </c>
      <c r="D319" s="95" t="s">
        <v>19</v>
      </c>
      <c r="E319" s="98">
        <v>1</v>
      </c>
      <c r="F319" s="98">
        <v>5</v>
      </c>
      <c r="G319" s="98">
        <v>0</v>
      </c>
      <c r="H319" s="94"/>
      <c r="I319" s="94"/>
      <c r="J319" s="94"/>
      <c r="K319" s="94"/>
      <c r="L319" s="99">
        <v>40</v>
      </c>
      <c r="M319" s="98">
        <v>9</v>
      </c>
      <c r="N319" s="98">
        <v>9</v>
      </c>
      <c r="O319" s="100">
        <v>40</v>
      </c>
      <c r="P319" s="98">
        <v>9</v>
      </c>
      <c r="Q319" s="99">
        <v>6.0217391304347796</v>
      </c>
      <c r="R319" s="100">
        <v>30</v>
      </c>
      <c r="S319" s="101">
        <v>42277</v>
      </c>
      <c r="T319">
        <f t="shared" si="115"/>
        <v>0</v>
      </c>
      <c r="U319">
        <f t="shared" si="116"/>
        <v>0</v>
      </c>
      <c r="V319">
        <f t="shared" si="117"/>
        <v>0</v>
      </c>
      <c r="W319">
        <f t="shared" si="132"/>
        <v>0</v>
      </c>
      <c r="Y319" s="19">
        <f t="shared" si="118"/>
        <v>0</v>
      </c>
      <c r="Z319" s="19">
        <f t="shared" si="119"/>
        <v>0</v>
      </c>
      <c r="AA319" s="19">
        <f t="shared" si="120"/>
        <v>1</v>
      </c>
      <c r="AB319" s="19">
        <f t="shared" si="133"/>
        <v>0</v>
      </c>
      <c r="AC319">
        <f t="shared" si="121"/>
        <v>0</v>
      </c>
      <c r="AD319">
        <f t="shared" si="134"/>
        <v>0</v>
      </c>
      <c r="AE319">
        <f t="shared" si="122"/>
        <v>0</v>
      </c>
      <c r="AF319">
        <f t="shared" si="135"/>
        <v>0</v>
      </c>
      <c r="AG319">
        <f t="shared" si="123"/>
        <v>0</v>
      </c>
      <c r="AH319">
        <f t="shared" si="136"/>
        <v>0</v>
      </c>
      <c r="AI319">
        <f t="shared" si="124"/>
        <v>0</v>
      </c>
      <c r="AJ319">
        <f t="shared" si="137"/>
        <v>0</v>
      </c>
      <c r="AL319" s="19">
        <f t="shared" si="125"/>
        <v>0</v>
      </c>
      <c r="AM319" s="15">
        <f t="shared" si="126"/>
        <v>0</v>
      </c>
      <c r="AN319" s="15">
        <f t="shared" si="127"/>
        <v>1</v>
      </c>
      <c r="AO319">
        <f t="shared" si="141"/>
        <v>0</v>
      </c>
      <c r="AP319" s="15">
        <f t="shared" si="128"/>
        <v>0</v>
      </c>
      <c r="AQ319">
        <f t="shared" si="138"/>
        <v>0</v>
      </c>
      <c r="AR319" s="15">
        <f t="shared" si="129"/>
        <v>0</v>
      </c>
      <c r="AS319">
        <f t="shared" si="139"/>
        <v>0</v>
      </c>
      <c r="AT319" s="15">
        <f t="shared" si="130"/>
        <v>0</v>
      </c>
      <c r="AU319">
        <f t="shared" si="140"/>
        <v>0</v>
      </c>
      <c r="AV319" s="15">
        <f t="shared" si="131"/>
        <v>0</v>
      </c>
      <c r="AW319">
        <f t="shared" si="142"/>
        <v>0</v>
      </c>
    </row>
    <row r="320" spans="1:49" ht="15" customHeight="1">
      <c r="A320" s="95" t="s">
        <v>27</v>
      </c>
      <c r="B320" s="96">
        <v>8</v>
      </c>
      <c r="C320" s="97">
        <v>2011</v>
      </c>
      <c r="D320" s="95" t="s">
        <v>21</v>
      </c>
      <c r="E320" s="98">
        <v>4</v>
      </c>
      <c r="F320" s="98">
        <v>5</v>
      </c>
      <c r="G320" s="98">
        <v>1</v>
      </c>
      <c r="H320" s="98">
        <v>0</v>
      </c>
      <c r="I320" s="98">
        <v>1</v>
      </c>
      <c r="J320" s="99">
        <v>0</v>
      </c>
      <c r="K320" s="99">
        <v>0</v>
      </c>
      <c r="L320" s="99">
        <v>40</v>
      </c>
      <c r="M320" s="98">
        <v>5</v>
      </c>
      <c r="N320" s="98">
        <v>5</v>
      </c>
      <c r="O320" s="100">
        <v>40</v>
      </c>
      <c r="P320" s="98">
        <v>4</v>
      </c>
      <c r="Q320" s="99">
        <v>2.3953488372092999</v>
      </c>
      <c r="R320" s="100">
        <v>30</v>
      </c>
      <c r="S320" s="101">
        <v>42277</v>
      </c>
      <c r="T320">
        <f t="shared" si="115"/>
        <v>0</v>
      </c>
      <c r="U320">
        <f t="shared" si="116"/>
        <v>0</v>
      </c>
      <c r="V320">
        <f t="shared" si="117"/>
        <v>0</v>
      </c>
      <c r="W320">
        <f t="shared" si="132"/>
        <v>0</v>
      </c>
      <c r="Y320" s="19">
        <f t="shared" si="118"/>
        <v>0</v>
      </c>
      <c r="Z320" s="19">
        <f t="shared" si="119"/>
        <v>0</v>
      </c>
      <c r="AA320" s="19">
        <f t="shared" si="120"/>
        <v>0</v>
      </c>
      <c r="AB320" s="19">
        <f t="shared" si="133"/>
        <v>0</v>
      </c>
      <c r="AC320">
        <f t="shared" si="121"/>
        <v>0</v>
      </c>
      <c r="AD320">
        <f t="shared" si="134"/>
        <v>0</v>
      </c>
      <c r="AE320">
        <f t="shared" si="122"/>
        <v>0</v>
      </c>
      <c r="AF320">
        <f t="shared" si="135"/>
        <v>0</v>
      </c>
      <c r="AG320">
        <f t="shared" si="123"/>
        <v>1</v>
      </c>
      <c r="AH320">
        <f t="shared" si="136"/>
        <v>0</v>
      </c>
      <c r="AI320">
        <f t="shared" si="124"/>
        <v>0</v>
      </c>
      <c r="AJ320">
        <f t="shared" si="137"/>
        <v>0</v>
      </c>
      <c r="AL320" s="19">
        <f t="shared" si="125"/>
        <v>0</v>
      </c>
      <c r="AM320" s="15">
        <f t="shared" si="126"/>
        <v>0</v>
      </c>
      <c r="AN320" s="15">
        <f t="shared" si="127"/>
        <v>0</v>
      </c>
      <c r="AO320">
        <f t="shared" si="141"/>
        <v>0</v>
      </c>
      <c r="AP320" s="15">
        <f t="shared" si="128"/>
        <v>0</v>
      </c>
      <c r="AQ320">
        <f t="shared" si="138"/>
        <v>0</v>
      </c>
      <c r="AR320" s="15">
        <f t="shared" si="129"/>
        <v>0</v>
      </c>
      <c r="AS320">
        <f t="shared" si="139"/>
        <v>0</v>
      </c>
      <c r="AT320" s="15">
        <f t="shared" si="130"/>
        <v>1</v>
      </c>
      <c r="AU320">
        <f t="shared" si="140"/>
        <v>0</v>
      </c>
      <c r="AV320" s="15">
        <f t="shared" si="131"/>
        <v>0</v>
      </c>
      <c r="AW320">
        <f t="shared" si="142"/>
        <v>0</v>
      </c>
    </row>
    <row r="321" spans="1:49" ht="15" customHeight="1">
      <c r="A321" s="95" t="s">
        <v>27</v>
      </c>
      <c r="B321" s="96">
        <v>8</v>
      </c>
      <c r="C321" s="97">
        <v>2013</v>
      </c>
      <c r="D321" s="95" t="s">
        <v>17</v>
      </c>
      <c r="E321" s="98">
        <v>2</v>
      </c>
      <c r="F321" s="98">
        <v>4</v>
      </c>
      <c r="G321" s="98">
        <v>2</v>
      </c>
      <c r="H321" s="98">
        <v>1</v>
      </c>
      <c r="I321" s="98">
        <v>1</v>
      </c>
      <c r="J321" s="99">
        <v>50</v>
      </c>
      <c r="K321" s="99">
        <v>50</v>
      </c>
      <c r="L321" s="99">
        <v>40</v>
      </c>
      <c r="M321" s="98">
        <v>27</v>
      </c>
      <c r="N321" s="98">
        <v>29</v>
      </c>
      <c r="O321" s="100">
        <v>40</v>
      </c>
      <c r="P321" s="98">
        <v>25</v>
      </c>
      <c r="Q321" s="99">
        <v>24.5</v>
      </c>
      <c r="R321" s="100">
        <v>30</v>
      </c>
      <c r="S321" s="101">
        <v>42277</v>
      </c>
      <c r="T321">
        <f t="shared" si="115"/>
        <v>0</v>
      </c>
      <c r="U321">
        <f t="shared" si="116"/>
        <v>0</v>
      </c>
      <c r="V321">
        <f t="shared" si="117"/>
        <v>0</v>
      </c>
      <c r="W321">
        <f t="shared" si="132"/>
        <v>0</v>
      </c>
      <c r="Y321" s="19">
        <f t="shared" si="118"/>
        <v>0</v>
      </c>
      <c r="Z321" s="19">
        <f t="shared" si="119"/>
        <v>0</v>
      </c>
      <c r="AA321" s="19">
        <f t="shared" si="120"/>
        <v>0</v>
      </c>
      <c r="AB321" s="19">
        <f t="shared" si="133"/>
        <v>0</v>
      </c>
      <c r="AC321">
        <f t="shared" si="121"/>
        <v>1</v>
      </c>
      <c r="AD321">
        <f t="shared" si="134"/>
        <v>0</v>
      </c>
      <c r="AE321">
        <f t="shared" si="122"/>
        <v>0</v>
      </c>
      <c r="AF321">
        <f t="shared" si="135"/>
        <v>0</v>
      </c>
      <c r="AG321">
        <f t="shared" si="123"/>
        <v>0</v>
      </c>
      <c r="AH321">
        <f t="shared" si="136"/>
        <v>0</v>
      </c>
      <c r="AI321">
        <f t="shared" si="124"/>
        <v>0</v>
      </c>
      <c r="AJ321">
        <f t="shared" si="137"/>
        <v>0</v>
      </c>
      <c r="AL321" s="19">
        <f t="shared" si="125"/>
        <v>0</v>
      </c>
      <c r="AM321" s="15">
        <f t="shared" si="126"/>
        <v>0</v>
      </c>
      <c r="AN321" s="15">
        <f t="shared" si="127"/>
        <v>0</v>
      </c>
      <c r="AO321">
        <f t="shared" si="141"/>
        <v>0</v>
      </c>
      <c r="AP321" s="15">
        <f t="shared" si="128"/>
        <v>1</v>
      </c>
      <c r="AQ321">
        <f t="shared" si="138"/>
        <v>0</v>
      </c>
      <c r="AR321" s="15">
        <f t="shared" si="129"/>
        <v>0</v>
      </c>
      <c r="AS321">
        <f t="shared" si="139"/>
        <v>0</v>
      </c>
      <c r="AT321" s="15">
        <f t="shared" si="130"/>
        <v>0</v>
      </c>
      <c r="AU321">
        <f t="shared" si="140"/>
        <v>0</v>
      </c>
      <c r="AV321" s="15">
        <f t="shared" si="131"/>
        <v>0</v>
      </c>
      <c r="AW321">
        <f t="shared" si="142"/>
        <v>0</v>
      </c>
    </row>
    <row r="322" spans="1:49" ht="15" customHeight="1">
      <c r="A322" s="95" t="s">
        <v>27</v>
      </c>
      <c r="B322" s="96">
        <v>8</v>
      </c>
      <c r="C322" s="97">
        <v>2012</v>
      </c>
      <c r="D322" s="95" t="s">
        <v>17</v>
      </c>
      <c r="E322" s="98">
        <v>2</v>
      </c>
      <c r="F322" s="98">
        <v>7</v>
      </c>
      <c r="G322" s="98">
        <v>1</v>
      </c>
      <c r="H322" s="98">
        <v>0</v>
      </c>
      <c r="I322" s="98">
        <v>1</v>
      </c>
      <c r="J322" s="99">
        <v>0</v>
      </c>
      <c r="K322" s="99">
        <v>0</v>
      </c>
      <c r="L322" s="99">
        <v>40</v>
      </c>
      <c r="M322" s="98">
        <v>16</v>
      </c>
      <c r="N322" s="98">
        <v>16</v>
      </c>
      <c r="O322" s="100">
        <v>40</v>
      </c>
      <c r="P322" s="98">
        <v>15</v>
      </c>
      <c r="Q322" s="99">
        <v>11.6043956043956</v>
      </c>
      <c r="R322" s="100">
        <v>30</v>
      </c>
      <c r="S322" s="101">
        <v>42277</v>
      </c>
      <c r="T322">
        <f t="shared" si="115"/>
        <v>0</v>
      </c>
      <c r="U322">
        <f t="shared" si="116"/>
        <v>0</v>
      </c>
      <c r="V322">
        <f t="shared" si="117"/>
        <v>0</v>
      </c>
      <c r="W322">
        <f t="shared" si="132"/>
        <v>0</v>
      </c>
      <c r="Y322" s="19">
        <f t="shared" si="118"/>
        <v>0</v>
      </c>
      <c r="Z322" s="19">
        <f t="shared" si="119"/>
        <v>0</v>
      </c>
      <c r="AA322" s="19">
        <f t="shared" si="120"/>
        <v>0</v>
      </c>
      <c r="AB322" s="19">
        <f t="shared" si="133"/>
        <v>0</v>
      </c>
      <c r="AC322">
        <f t="shared" si="121"/>
        <v>1</v>
      </c>
      <c r="AD322">
        <f t="shared" si="134"/>
        <v>0</v>
      </c>
      <c r="AE322">
        <f t="shared" si="122"/>
        <v>0</v>
      </c>
      <c r="AF322">
        <f t="shared" si="135"/>
        <v>0</v>
      </c>
      <c r="AG322">
        <f t="shared" si="123"/>
        <v>0</v>
      </c>
      <c r="AH322">
        <f t="shared" si="136"/>
        <v>0</v>
      </c>
      <c r="AI322">
        <f t="shared" si="124"/>
        <v>0</v>
      </c>
      <c r="AJ322">
        <f t="shared" si="137"/>
        <v>0</v>
      </c>
      <c r="AL322" s="19">
        <f t="shared" si="125"/>
        <v>0</v>
      </c>
      <c r="AM322" s="15">
        <f t="shared" si="126"/>
        <v>0</v>
      </c>
      <c r="AN322" s="15">
        <f t="shared" si="127"/>
        <v>0</v>
      </c>
      <c r="AO322">
        <f t="shared" si="141"/>
        <v>0</v>
      </c>
      <c r="AP322" s="15">
        <f t="shared" si="128"/>
        <v>1</v>
      </c>
      <c r="AQ322">
        <f t="shared" si="138"/>
        <v>0</v>
      </c>
      <c r="AR322" s="15">
        <f t="shared" si="129"/>
        <v>0</v>
      </c>
      <c r="AS322">
        <f t="shared" si="139"/>
        <v>0</v>
      </c>
      <c r="AT322" s="15">
        <f t="shared" si="130"/>
        <v>0</v>
      </c>
      <c r="AU322">
        <f t="shared" si="140"/>
        <v>0</v>
      </c>
      <c r="AV322" s="15">
        <f t="shared" si="131"/>
        <v>0</v>
      </c>
      <c r="AW322">
        <f t="shared" si="142"/>
        <v>0</v>
      </c>
    </row>
    <row r="323" spans="1:49" ht="15" customHeight="1">
      <c r="A323" s="95" t="s">
        <v>28</v>
      </c>
      <c r="B323" s="96">
        <v>9</v>
      </c>
      <c r="C323" s="97">
        <v>2015</v>
      </c>
      <c r="D323" s="95" t="s">
        <v>19</v>
      </c>
      <c r="E323" s="98">
        <v>1</v>
      </c>
      <c r="F323" s="98">
        <v>11</v>
      </c>
      <c r="G323" s="98">
        <v>6</v>
      </c>
      <c r="H323" s="98">
        <v>1</v>
      </c>
      <c r="I323" s="98">
        <v>5</v>
      </c>
      <c r="J323" s="99">
        <v>16.6666666666667</v>
      </c>
      <c r="K323" s="99">
        <v>16.6666666666667</v>
      </c>
      <c r="L323" s="99">
        <v>40</v>
      </c>
      <c r="M323" s="98">
        <v>50</v>
      </c>
      <c r="N323" s="98">
        <v>50</v>
      </c>
      <c r="O323" s="100">
        <v>60</v>
      </c>
      <c r="P323" s="98">
        <v>44</v>
      </c>
      <c r="Q323" s="99">
        <v>42.4673913043478</v>
      </c>
      <c r="R323" s="100">
        <v>30</v>
      </c>
      <c r="S323" s="101">
        <v>42277</v>
      </c>
      <c r="T323">
        <f t="shared" ref="T323:T386" si="143">IF(SELECT_AGENCY=A323,1,0)</f>
        <v>0</v>
      </c>
      <c r="U323">
        <f t="shared" ref="U323:U386" si="144">IF(SELECT_YEAR=C323,1,0)</f>
        <v>1</v>
      </c>
      <c r="V323">
        <f t="shared" ref="V323:V386" si="145">IF(SELECT_QUARTER=D323,1,0)</f>
        <v>0</v>
      </c>
      <c r="W323">
        <f t="shared" si="132"/>
        <v>0</v>
      </c>
      <c r="Y323" s="19">
        <f t="shared" ref="Y323:Y386" si="146">IF(SELECT_AGENCY=A323,1,0)</f>
        <v>0</v>
      </c>
      <c r="Z323" s="19">
        <f t="shared" ref="Z323:Z386" si="147">IF(SELECT_YEAR=C323,1,0)</f>
        <v>1</v>
      </c>
      <c r="AA323" s="19">
        <f t="shared" ref="AA323:AA386" si="148">IF(QT_1=D323,1,0)</f>
        <v>1</v>
      </c>
      <c r="AB323" s="19">
        <f t="shared" si="133"/>
        <v>0</v>
      </c>
      <c r="AC323">
        <f t="shared" ref="AC323:AC386" si="149">IF(QT_2=D323,1,0)</f>
        <v>0</v>
      </c>
      <c r="AD323">
        <f t="shared" si="134"/>
        <v>0</v>
      </c>
      <c r="AE323">
        <f t="shared" ref="AE323:AE386" si="150">IF(QT_3=D323,1,0)</f>
        <v>0</v>
      </c>
      <c r="AF323">
        <f t="shared" si="135"/>
        <v>0</v>
      </c>
      <c r="AG323">
        <f t="shared" ref="AG323:AG386" si="151">IF(QT_4=D323,1,0)</f>
        <v>0</v>
      </c>
      <c r="AH323">
        <f t="shared" si="136"/>
        <v>0</v>
      </c>
      <c r="AI323">
        <f t="shared" ref="AI323:AI386" si="152">IF(QTOTAL=D323,1,0)</f>
        <v>0</v>
      </c>
      <c r="AJ323">
        <f t="shared" si="137"/>
        <v>0</v>
      </c>
      <c r="AL323" s="19">
        <f t="shared" ref="AL323:AL386" si="153">IF(SELECT_AGENCY=A323,1,0)</f>
        <v>0</v>
      </c>
      <c r="AM323" s="15">
        <f t="shared" ref="AM323:AM386" si="154">IF(COMP_YEAR=C323,1,0)</f>
        <v>0</v>
      </c>
      <c r="AN323" s="15">
        <f t="shared" ref="AN323:AN386" si="155">IF(QT_1=D323,1,0)</f>
        <v>1</v>
      </c>
      <c r="AO323">
        <f t="shared" si="141"/>
        <v>0</v>
      </c>
      <c r="AP323" s="15">
        <f t="shared" ref="AP323:AP386" si="156">IF(QT_2=D323,1,0)</f>
        <v>0</v>
      </c>
      <c r="AQ323">
        <f t="shared" si="138"/>
        <v>0</v>
      </c>
      <c r="AR323" s="15">
        <f t="shared" ref="AR323:AR386" si="157">IF(QT_3=D323,1,0)</f>
        <v>0</v>
      </c>
      <c r="AS323">
        <f t="shared" si="139"/>
        <v>0</v>
      </c>
      <c r="AT323" s="15">
        <f t="shared" ref="AT323:AT386" si="158">IF(QT_4=D323,1,0)</f>
        <v>0</v>
      </c>
      <c r="AU323">
        <f t="shared" si="140"/>
        <v>0</v>
      </c>
      <c r="AV323" s="15">
        <f t="shared" ref="AV323:AV386" si="159">IF(QTOTAL=D323,1,0)</f>
        <v>0</v>
      </c>
      <c r="AW323">
        <f t="shared" si="142"/>
        <v>0</v>
      </c>
    </row>
    <row r="324" spans="1:49" ht="15" customHeight="1">
      <c r="A324" s="95" t="s">
        <v>28</v>
      </c>
      <c r="B324" s="96">
        <v>9</v>
      </c>
      <c r="C324" s="97">
        <v>2015</v>
      </c>
      <c r="D324" s="95" t="s">
        <v>17</v>
      </c>
      <c r="E324" s="98">
        <v>2</v>
      </c>
      <c r="F324" s="98">
        <v>2</v>
      </c>
      <c r="G324" s="98">
        <v>11</v>
      </c>
      <c r="H324" s="98">
        <v>4</v>
      </c>
      <c r="I324" s="98">
        <v>7</v>
      </c>
      <c r="J324" s="99">
        <v>36.363636363636402</v>
      </c>
      <c r="K324" s="99">
        <v>29.411764705882401</v>
      </c>
      <c r="L324" s="99">
        <v>40</v>
      </c>
      <c r="M324" s="98">
        <v>46</v>
      </c>
      <c r="N324" s="98">
        <v>52</v>
      </c>
      <c r="O324" s="100">
        <v>60</v>
      </c>
      <c r="P324" s="98">
        <v>35</v>
      </c>
      <c r="Q324" s="99">
        <v>40.844444444444399</v>
      </c>
      <c r="R324" s="100">
        <v>30</v>
      </c>
      <c r="S324" s="101">
        <v>42277</v>
      </c>
      <c r="T324">
        <f t="shared" si="143"/>
        <v>0</v>
      </c>
      <c r="U324">
        <f t="shared" si="144"/>
        <v>1</v>
      </c>
      <c r="V324">
        <f t="shared" si="145"/>
        <v>0</v>
      </c>
      <c r="W324">
        <f t="shared" ref="W324:W387" si="160">T324*U324*V324</f>
        <v>0</v>
      </c>
      <c r="Y324" s="19">
        <f t="shared" si="146"/>
        <v>0</v>
      </c>
      <c r="Z324" s="19">
        <f t="shared" si="147"/>
        <v>1</v>
      </c>
      <c r="AA324" s="19">
        <f t="shared" si="148"/>
        <v>0</v>
      </c>
      <c r="AB324" s="19">
        <f t="shared" ref="AB324:AB387" si="161">SUM(Y324*Z324*AA324)</f>
        <v>0</v>
      </c>
      <c r="AC324">
        <f t="shared" si="149"/>
        <v>1</v>
      </c>
      <c r="AD324">
        <f t="shared" ref="AD324:AD387" si="162">SUM(Y324*Z324*AC324)</f>
        <v>0</v>
      </c>
      <c r="AE324">
        <f t="shared" si="150"/>
        <v>0</v>
      </c>
      <c r="AF324">
        <f t="shared" ref="AF324:AF387" si="163">SUM(Y324*Z324*AE324)</f>
        <v>0</v>
      </c>
      <c r="AG324">
        <f t="shared" si="151"/>
        <v>0</v>
      </c>
      <c r="AH324">
        <f t="shared" ref="AH324:AH387" si="164">SUM(Y324*Z324*AG324)</f>
        <v>0</v>
      </c>
      <c r="AI324">
        <f t="shared" si="152"/>
        <v>0</v>
      </c>
      <c r="AJ324">
        <f t="shared" ref="AJ324:AJ387" si="165">Y324*Z324*AI324</f>
        <v>0</v>
      </c>
      <c r="AL324" s="19">
        <f t="shared" si="153"/>
        <v>0</v>
      </c>
      <c r="AM324" s="15">
        <f t="shared" si="154"/>
        <v>0</v>
      </c>
      <c r="AN324" s="15">
        <f t="shared" si="155"/>
        <v>0</v>
      </c>
      <c r="AO324">
        <f t="shared" si="141"/>
        <v>0</v>
      </c>
      <c r="AP324" s="15">
        <f t="shared" si="156"/>
        <v>1</v>
      </c>
      <c r="AQ324">
        <f t="shared" ref="AQ324:AQ387" si="166">SUM(AL324*AM324*AP324)</f>
        <v>0</v>
      </c>
      <c r="AR324" s="15">
        <f t="shared" si="157"/>
        <v>0</v>
      </c>
      <c r="AS324">
        <f t="shared" ref="AS324:AS387" si="167">SUM(AL324*AM324*AR324)</f>
        <v>0</v>
      </c>
      <c r="AT324" s="15">
        <f t="shared" si="158"/>
        <v>0</v>
      </c>
      <c r="AU324">
        <f t="shared" ref="AU324:AU387" si="168">SUM(AL324*AM324*AT324)</f>
        <v>0</v>
      </c>
      <c r="AV324" s="15">
        <f t="shared" si="159"/>
        <v>0</v>
      </c>
      <c r="AW324">
        <f t="shared" si="142"/>
        <v>0</v>
      </c>
    </row>
    <row r="325" spans="1:49" ht="15" customHeight="1">
      <c r="A325" s="95" t="s">
        <v>28</v>
      </c>
      <c r="B325" s="96">
        <v>9</v>
      </c>
      <c r="C325" s="97">
        <v>2015</v>
      </c>
      <c r="D325" s="95" t="s">
        <v>20</v>
      </c>
      <c r="E325" s="98">
        <v>3</v>
      </c>
      <c r="F325" s="98">
        <v>7</v>
      </c>
      <c r="G325" s="98">
        <v>4</v>
      </c>
      <c r="H325" s="98">
        <v>2</v>
      </c>
      <c r="I325" s="98">
        <v>2</v>
      </c>
      <c r="J325" s="99">
        <v>50</v>
      </c>
      <c r="K325" s="99">
        <v>33.3333333333333</v>
      </c>
      <c r="L325" s="99">
        <v>40</v>
      </c>
      <c r="M325" s="98">
        <v>42</v>
      </c>
      <c r="N325" s="98">
        <v>59</v>
      </c>
      <c r="O325" s="100">
        <v>60</v>
      </c>
      <c r="P325" s="98">
        <v>38</v>
      </c>
      <c r="Q325" s="99">
        <v>36.604395604395599</v>
      </c>
      <c r="R325" s="100">
        <v>30</v>
      </c>
      <c r="S325" s="101">
        <v>42277</v>
      </c>
      <c r="T325">
        <f t="shared" si="143"/>
        <v>0</v>
      </c>
      <c r="U325">
        <f t="shared" si="144"/>
        <v>1</v>
      </c>
      <c r="V325">
        <f t="shared" si="145"/>
        <v>0</v>
      </c>
      <c r="W325">
        <f t="shared" si="160"/>
        <v>0</v>
      </c>
      <c r="Y325" s="19">
        <f t="shared" si="146"/>
        <v>0</v>
      </c>
      <c r="Z325" s="19">
        <f t="shared" si="147"/>
        <v>1</v>
      </c>
      <c r="AA325" s="19">
        <f t="shared" si="148"/>
        <v>0</v>
      </c>
      <c r="AB325" s="19">
        <f t="shared" si="161"/>
        <v>0</v>
      </c>
      <c r="AC325">
        <f t="shared" si="149"/>
        <v>0</v>
      </c>
      <c r="AD325">
        <f t="shared" si="162"/>
        <v>0</v>
      </c>
      <c r="AE325">
        <f t="shared" si="150"/>
        <v>1</v>
      </c>
      <c r="AF325">
        <f t="shared" si="163"/>
        <v>0</v>
      </c>
      <c r="AG325">
        <f t="shared" si="151"/>
        <v>0</v>
      </c>
      <c r="AH325">
        <f t="shared" si="164"/>
        <v>0</v>
      </c>
      <c r="AI325">
        <f t="shared" si="152"/>
        <v>0</v>
      </c>
      <c r="AJ325">
        <f t="shared" si="165"/>
        <v>0</v>
      </c>
      <c r="AL325" s="19">
        <f t="shared" si="153"/>
        <v>0</v>
      </c>
      <c r="AM325" s="15">
        <f t="shared" si="154"/>
        <v>0</v>
      </c>
      <c r="AN325" s="15">
        <f t="shared" si="155"/>
        <v>0</v>
      </c>
      <c r="AO325">
        <f t="shared" si="141"/>
        <v>0</v>
      </c>
      <c r="AP325" s="15">
        <f t="shared" si="156"/>
        <v>0</v>
      </c>
      <c r="AQ325">
        <f t="shared" si="166"/>
        <v>0</v>
      </c>
      <c r="AR325" s="15">
        <f t="shared" si="157"/>
        <v>1</v>
      </c>
      <c r="AS325">
        <f t="shared" si="167"/>
        <v>0</v>
      </c>
      <c r="AT325" s="15">
        <f t="shared" si="158"/>
        <v>0</v>
      </c>
      <c r="AU325">
        <f t="shared" si="168"/>
        <v>0</v>
      </c>
      <c r="AV325" s="15">
        <f t="shared" si="159"/>
        <v>0</v>
      </c>
      <c r="AW325">
        <f t="shared" si="142"/>
        <v>0</v>
      </c>
    </row>
    <row r="326" spans="1:49" ht="15" customHeight="1">
      <c r="A326" s="95" t="s">
        <v>28</v>
      </c>
      <c r="B326" s="96">
        <v>9</v>
      </c>
      <c r="C326" s="97">
        <v>2015</v>
      </c>
      <c r="D326" s="95" t="s">
        <v>21</v>
      </c>
      <c r="E326" s="98">
        <v>4</v>
      </c>
      <c r="F326" s="98">
        <v>8</v>
      </c>
      <c r="G326" s="98">
        <v>9</v>
      </c>
      <c r="H326" s="98">
        <v>2</v>
      </c>
      <c r="I326" s="98">
        <v>7</v>
      </c>
      <c r="J326" s="99">
        <v>22.2222222222222</v>
      </c>
      <c r="K326" s="99">
        <v>30</v>
      </c>
      <c r="L326" s="99">
        <v>40</v>
      </c>
      <c r="M326" s="98">
        <v>46</v>
      </c>
      <c r="N326" s="98">
        <v>67</v>
      </c>
      <c r="O326" s="100">
        <v>60</v>
      </c>
      <c r="P326" s="98">
        <v>37</v>
      </c>
      <c r="Q326" s="99">
        <v>39.6086956521739</v>
      </c>
      <c r="R326" s="100">
        <v>30</v>
      </c>
      <c r="S326" s="101">
        <v>42277</v>
      </c>
      <c r="T326">
        <f t="shared" si="143"/>
        <v>0</v>
      </c>
      <c r="U326">
        <f t="shared" si="144"/>
        <v>1</v>
      </c>
      <c r="V326">
        <f t="shared" si="145"/>
        <v>0</v>
      </c>
      <c r="W326">
        <f t="shared" si="160"/>
        <v>0</v>
      </c>
      <c r="Y326" s="19">
        <f t="shared" si="146"/>
        <v>0</v>
      </c>
      <c r="Z326" s="19">
        <f t="shared" si="147"/>
        <v>1</v>
      </c>
      <c r="AA326" s="19">
        <f t="shared" si="148"/>
        <v>0</v>
      </c>
      <c r="AB326" s="19">
        <f t="shared" si="161"/>
        <v>0</v>
      </c>
      <c r="AC326">
        <f t="shared" si="149"/>
        <v>0</v>
      </c>
      <c r="AD326">
        <f t="shared" si="162"/>
        <v>0</v>
      </c>
      <c r="AE326">
        <f t="shared" si="150"/>
        <v>0</v>
      </c>
      <c r="AF326">
        <f t="shared" si="163"/>
        <v>0</v>
      </c>
      <c r="AG326">
        <f t="shared" si="151"/>
        <v>1</v>
      </c>
      <c r="AH326">
        <f t="shared" si="164"/>
        <v>0</v>
      </c>
      <c r="AI326">
        <f t="shared" si="152"/>
        <v>0</v>
      </c>
      <c r="AJ326">
        <f t="shared" si="165"/>
        <v>0</v>
      </c>
      <c r="AL326" s="19">
        <f t="shared" si="153"/>
        <v>0</v>
      </c>
      <c r="AM326" s="15">
        <f t="shared" si="154"/>
        <v>0</v>
      </c>
      <c r="AN326" s="15">
        <f t="shared" si="155"/>
        <v>0</v>
      </c>
      <c r="AO326">
        <f t="shared" si="141"/>
        <v>0</v>
      </c>
      <c r="AP326" s="15">
        <f t="shared" si="156"/>
        <v>0</v>
      </c>
      <c r="AQ326">
        <f t="shared" si="166"/>
        <v>0</v>
      </c>
      <c r="AR326" s="15">
        <f t="shared" si="157"/>
        <v>0</v>
      </c>
      <c r="AS326">
        <f t="shared" si="167"/>
        <v>0</v>
      </c>
      <c r="AT326" s="15">
        <f t="shared" si="158"/>
        <v>1</v>
      </c>
      <c r="AU326">
        <f t="shared" si="168"/>
        <v>0</v>
      </c>
      <c r="AV326" s="15">
        <f t="shared" si="159"/>
        <v>0</v>
      </c>
      <c r="AW326">
        <f t="shared" si="142"/>
        <v>0</v>
      </c>
    </row>
    <row r="327" spans="1:49" ht="15" customHeight="1">
      <c r="A327" s="95" t="s">
        <v>28</v>
      </c>
      <c r="B327" s="96">
        <v>9</v>
      </c>
      <c r="C327" s="97">
        <v>2015</v>
      </c>
      <c r="D327" s="95" t="s">
        <v>18</v>
      </c>
      <c r="E327" s="98">
        <v>5</v>
      </c>
      <c r="F327" s="98">
        <v>28</v>
      </c>
      <c r="G327" s="98">
        <v>30</v>
      </c>
      <c r="H327" s="98">
        <v>9</v>
      </c>
      <c r="I327" s="98">
        <v>21</v>
      </c>
      <c r="J327" s="94"/>
      <c r="K327" s="99">
        <v>30</v>
      </c>
      <c r="L327" s="99">
        <v>40</v>
      </c>
      <c r="M327" s="94"/>
      <c r="N327" s="98">
        <v>67</v>
      </c>
      <c r="O327" s="100">
        <v>60</v>
      </c>
      <c r="P327" s="94"/>
      <c r="Q327" s="99">
        <v>39.881231751340501</v>
      </c>
      <c r="R327" s="100">
        <v>30</v>
      </c>
      <c r="S327" s="101">
        <v>42277</v>
      </c>
      <c r="T327">
        <f t="shared" si="143"/>
        <v>0</v>
      </c>
      <c r="U327">
        <f t="shared" si="144"/>
        <v>1</v>
      </c>
      <c r="V327">
        <f t="shared" si="145"/>
        <v>1</v>
      </c>
      <c r="W327">
        <f t="shared" si="160"/>
        <v>0</v>
      </c>
      <c r="Y327" s="19">
        <f t="shared" si="146"/>
        <v>0</v>
      </c>
      <c r="Z327" s="19">
        <f t="shared" si="147"/>
        <v>1</v>
      </c>
      <c r="AA327" s="19">
        <f t="shared" si="148"/>
        <v>0</v>
      </c>
      <c r="AB327" s="19">
        <f t="shared" si="161"/>
        <v>0</v>
      </c>
      <c r="AC327">
        <f t="shared" si="149"/>
        <v>0</v>
      </c>
      <c r="AD327">
        <f t="shared" si="162"/>
        <v>0</v>
      </c>
      <c r="AE327">
        <f t="shared" si="150"/>
        <v>0</v>
      </c>
      <c r="AF327">
        <f t="shared" si="163"/>
        <v>0</v>
      </c>
      <c r="AG327">
        <f t="shared" si="151"/>
        <v>0</v>
      </c>
      <c r="AH327">
        <f t="shared" si="164"/>
        <v>0</v>
      </c>
      <c r="AI327">
        <f t="shared" si="152"/>
        <v>1</v>
      </c>
      <c r="AJ327">
        <f t="shared" si="165"/>
        <v>0</v>
      </c>
      <c r="AL327" s="19">
        <f t="shared" si="153"/>
        <v>0</v>
      </c>
      <c r="AM327" s="15">
        <f t="shared" si="154"/>
        <v>0</v>
      </c>
      <c r="AN327" s="15">
        <f t="shared" si="155"/>
        <v>0</v>
      </c>
      <c r="AO327">
        <f t="shared" si="141"/>
        <v>0</v>
      </c>
      <c r="AP327" s="15">
        <f t="shared" si="156"/>
        <v>0</v>
      </c>
      <c r="AQ327">
        <f t="shared" si="166"/>
        <v>0</v>
      </c>
      <c r="AR327" s="15">
        <f t="shared" si="157"/>
        <v>0</v>
      </c>
      <c r="AS327">
        <f t="shared" si="167"/>
        <v>0</v>
      </c>
      <c r="AT327" s="15">
        <f t="shared" si="158"/>
        <v>0</v>
      </c>
      <c r="AU327">
        <f t="shared" si="168"/>
        <v>0</v>
      </c>
      <c r="AV327" s="15">
        <f t="shared" si="159"/>
        <v>1</v>
      </c>
      <c r="AW327">
        <f t="shared" si="142"/>
        <v>0</v>
      </c>
    </row>
    <row r="328" spans="1:49" ht="15" customHeight="1">
      <c r="A328" s="95" t="s">
        <v>28</v>
      </c>
      <c r="B328" s="96">
        <v>9</v>
      </c>
      <c r="C328" s="97">
        <v>2012</v>
      </c>
      <c r="D328" s="95" t="s">
        <v>18</v>
      </c>
      <c r="E328" s="98">
        <v>5</v>
      </c>
      <c r="F328" s="98">
        <v>43</v>
      </c>
      <c r="G328" s="98">
        <v>21</v>
      </c>
      <c r="H328" s="98">
        <v>4</v>
      </c>
      <c r="I328" s="98">
        <v>17</v>
      </c>
      <c r="J328" s="94"/>
      <c r="K328" s="99">
        <v>19.047619047619001</v>
      </c>
      <c r="L328" s="99">
        <v>40</v>
      </c>
      <c r="M328" s="94"/>
      <c r="N328" s="98">
        <v>49</v>
      </c>
      <c r="O328" s="100">
        <v>60</v>
      </c>
      <c r="P328" s="94"/>
      <c r="Q328" s="99">
        <v>20.4564620162446</v>
      </c>
      <c r="R328" s="100">
        <v>30</v>
      </c>
      <c r="S328" s="101">
        <v>42277</v>
      </c>
      <c r="T328">
        <f t="shared" si="143"/>
        <v>0</v>
      </c>
      <c r="U328">
        <f t="shared" si="144"/>
        <v>0</v>
      </c>
      <c r="V328">
        <f t="shared" si="145"/>
        <v>1</v>
      </c>
      <c r="W328">
        <f t="shared" si="160"/>
        <v>0</v>
      </c>
      <c r="Y328" s="19">
        <f t="shared" si="146"/>
        <v>0</v>
      </c>
      <c r="Z328" s="19">
        <f t="shared" si="147"/>
        <v>0</v>
      </c>
      <c r="AA328" s="19">
        <f t="shared" si="148"/>
        <v>0</v>
      </c>
      <c r="AB328" s="19">
        <f t="shared" si="161"/>
        <v>0</v>
      </c>
      <c r="AC328">
        <f t="shared" si="149"/>
        <v>0</v>
      </c>
      <c r="AD328">
        <f t="shared" si="162"/>
        <v>0</v>
      </c>
      <c r="AE328">
        <f t="shared" si="150"/>
        <v>0</v>
      </c>
      <c r="AF328">
        <f t="shared" si="163"/>
        <v>0</v>
      </c>
      <c r="AG328">
        <f t="shared" si="151"/>
        <v>0</v>
      </c>
      <c r="AH328">
        <f t="shared" si="164"/>
        <v>0</v>
      </c>
      <c r="AI328">
        <f t="shared" si="152"/>
        <v>1</v>
      </c>
      <c r="AJ328">
        <f t="shared" si="165"/>
        <v>0</v>
      </c>
      <c r="AL328" s="19">
        <f t="shared" si="153"/>
        <v>0</v>
      </c>
      <c r="AM328" s="15">
        <f t="shared" si="154"/>
        <v>0</v>
      </c>
      <c r="AN328" s="15">
        <f t="shared" si="155"/>
        <v>0</v>
      </c>
      <c r="AO328">
        <f t="shared" si="141"/>
        <v>0</v>
      </c>
      <c r="AP328" s="15">
        <f t="shared" si="156"/>
        <v>0</v>
      </c>
      <c r="AQ328">
        <f t="shared" si="166"/>
        <v>0</v>
      </c>
      <c r="AR328" s="15">
        <f t="shared" si="157"/>
        <v>0</v>
      </c>
      <c r="AS328">
        <f t="shared" si="167"/>
        <v>0</v>
      </c>
      <c r="AT328" s="15">
        <f t="shared" si="158"/>
        <v>0</v>
      </c>
      <c r="AU328">
        <f t="shared" si="168"/>
        <v>0</v>
      </c>
      <c r="AV328" s="15">
        <f t="shared" si="159"/>
        <v>1</v>
      </c>
      <c r="AW328">
        <f t="shared" si="142"/>
        <v>0</v>
      </c>
    </row>
    <row r="329" spans="1:49" ht="15" customHeight="1">
      <c r="A329" s="95" t="s">
        <v>28</v>
      </c>
      <c r="B329" s="96">
        <v>9</v>
      </c>
      <c r="C329" s="97">
        <v>2013</v>
      </c>
      <c r="D329" s="95" t="s">
        <v>20</v>
      </c>
      <c r="E329" s="98">
        <v>3</v>
      </c>
      <c r="F329" s="98">
        <v>16</v>
      </c>
      <c r="G329" s="98">
        <v>6</v>
      </c>
      <c r="H329" s="98">
        <v>2</v>
      </c>
      <c r="I329" s="98">
        <v>4</v>
      </c>
      <c r="J329" s="99">
        <v>33.3333333333333</v>
      </c>
      <c r="K329" s="99">
        <v>13.636363636363599</v>
      </c>
      <c r="L329" s="99">
        <v>40</v>
      </c>
      <c r="M329" s="98">
        <v>41</v>
      </c>
      <c r="N329" s="98">
        <v>57</v>
      </c>
      <c r="O329" s="100">
        <v>60</v>
      </c>
      <c r="P329" s="98">
        <v>35</v>
      </c>
      <c r="Q329" s="99">
        <v>28.3406593406593</v>
      </c>
      <c r="R329" s="100">
        <v>30</v>
      </c>
      <c r="S329" s="101">
        <v>42277</v>
      </c>
      <c r="T329">
        <f t="shared" si="143"/>
        <v>0</v>
      </c>
      <c r="U329">
        <f t="shared" si="144"/>
        <v>0</v>
      </c>
      <c r="V329">
        <f t="shared" si="145"/>
        <v>0</v>
      </c>
      <c r="W329">
        <f t="shared" si="160"/>
        <v>0</v>
      </c>
      <c r="Y329" s="19">
        <f t="shared" si="146"/>
        <v>0</v>
      </c>
      <c r="Z329" s="19">
        <f t="shared" si="147"/>
        <v>0</v>
      </c>
      <c r="AA329" s="19">
        <f t="shared" si="148"/>
        <v>0</v>
      </c>
      <c r="AB329" s="19">
        <f t="shared" si="161"/>
        <v>0</v>
      </c>
      <c r="AC329">
        <f t="shared" si="149"/>
        <v>0</v>
      </c>
      <c r="AD329">
        <f t="shared" si="162"/>
        <v>0</v>
      </c>
      <c r="AE329">
        <f t="shared" si="150"/>
        <v>1</v>
      </c>
      <c r="AF329">
        <f t="shared" si="163"/>
        <v>0</v>
      </c>
      <c r="AG329">
        <f t="shared" si="151"/>
        <v>0</v>
      </c>
      <c r="AH329">
        <f t="shared" si="164"/>
        <v>0</v>
      </c>
      <c r="AI329">
        <f t="shared" si="152"/>
        <v>0</v>
      </c>
      <c r="AJ329">
        <f t="shared" si="165"/>
        <v>0</v>
      </c>
      <c r="AL329" s="19">
        <f t="shared" si="153"/>
        <v>0</v>
      </c>
      <c r="AM329" s="15">
        <f t="shared" si="154"/>
        <v>0</v>
      </c>
      <c r="AN329" s="15">
        <f t="shared" si="155"/>
        <v>0</v>
      </c>
      <c r="AO329">
        <f t="shared" si="141"/>
        <v>0</v>
      </c>
      <c r="AP329" s="15">
        <f t="shared" si="156"/>
        <v>0</v>
      </c>
      <c r="AQ329">
        <f t="shared" si="166"/>
        <v>0</v>
      </c>
      <c r="AR329" s="15">
        <f t="shared" si="157"/>
        <v>1</v>
      </c>
      <c r="AS329">
        <f t="shared" si="167"/>
        <v>0</v>
      </c>
      <c r="AT329" s="15">
        <f t="shared" si="158"/>
        <v>0</v>
      </c>
      <c r="AU329">
        <f t="shared" si="168"/>
        <v>0</v>
      </c>
      <c r="AV329" s="15">
        <f t="shared" si="159"/>
        <v>0</v>
      </c>
      <c r="AW329">
        <f t="shared" si="142"/>
        <v>0</v>
      </c>
    </row>
    <row r="330" spans="1:49" ht="15" customHeight="1">
      <c r="A330" s="95" t="s">
        <v>28</v>
      </c>
      <c r="B330" s="96">
        <v>9</v>
      </c>
      <c r="C330" s="97">
        <v>2011</v>
      </c>
      <c r="D330" s="95" t="s">
        <v>21</v>
      </c>
      <c r="E330" s="98">
        <v>4</v>
      </c>
      <c r="F330" s="98">
        <v>14</v>
      </c>
      <c r="G330" s="98">
        <v>8</v>
      </c>
      <c r="H330" s="98">
        <v>1</v>
      </c>
      <c r="I330" s="98">
        <v>7</v>
      </c>
      <c r="J330" s="99">
        <v>12.5</v>
      </c>
      <c r="K330" s="99">
        <v>12.5</v>
      </c>
      <c r="L330" s="99">
        <v>40</v>
      </c>
      <c r="M330" s="98">
        <v>14</v>
      </c>
      <c r="N330" s="98">
        <v>14</v>
      </c>
      <c r="O330" s="100">
        <v>60</v>
      </c>
      <c r="P330" s="98">
        <v>6</v>
      </c>
      <c r="Q330" s="99">
        <v>4.0317460317460299</v>
      </c>
      <c r="R330" s="100">
        <v>30</v>
      </c>
      <c r="S330" s="101">
        <v>42277</v>
      </c>
      <c r="T330">
        <f t="shared" si="143"/>
        <v>0</v>
      </c>
      <c r="U330">
        <f t="shared" si="144"/>
        <v>0</v>
      </c>
      <c r="V330">
        <f t="shared" si="145"/>
        <v>0</v>
      </c>
      <c r="W330">
        <f t="shared" si="160"/>
        <v>0</v>
      </c>
      <c r="Y330" s="19">
        <f t="shared" si="146"/>
        <v>0</v>
      </c>
      <c r="Z330" s="19">
        <f t="shared" si="147"/>
        <v>0</v>
      </c>
      <c r="AA330" s="19">
        <f t="shared" si="148"/>
        <v>0</v>
      </c>
      <c r="AB330" s="19">
        <f t="shared" si="161"/>
        <v>0</v>
      </c>
      <c r="AC330">
        <f t="shared" si="149"/>
        <v>0</v>
      </c>
      <c r="AD330">
        <f t="shared" si="162"/>
        <v>0</v>
      </c>
      <c r="AE330">
        <f t="shared" si="150"/>
        <v>0</v>
      </c>
      <c r="AF330">
        <f t="shared" si="163"/>
        <v>0</v>
      </c>
      <c r="AG330">
        <f t="shared" si="151"/>
        <v>1</v>
      </c>
      <c r="AH330">
        <f t="shared" si="164"/>
        <v>0</v>
      </c>
      <c r="AI330">
        <f t="shared" si="152"/>
        <v>0</v>
      </c>
      <c r="AJ330">
        <f t="shared" si="165"/>
        <v>0</v>
      </c>
      <c r="AL330" s="19">
        <f t="shared" si="153"/>
        <v>0</v>
      </c>
      <c r="AM330" s="15">
        <f t="shared" si="154"/>
        <v>0</v>
      </c>
      <c r="AN330" s="15">
        <f t="shared" si="155"/>
        <v>0</v>
      </c>
      <c r="AO330">
        <f t="shared" si="141"/>
        <v>0</v>
      </c>
      <c r="AP330" s="15">
        <f t="shared" si="156"/>
        <v>0</v>
      </c>
      <c r="AQ330">
        <f t="shared" si="166"/>
        <v>0</v>
      </c>
      <c r="AR330" s="15">
        <f t="shared" si="157"/>
        <v>0</v>
      </c>
      <c r="AS330">
        <f t="shared" si="167"/>
        <v>0</v>
      </c>
      <c r="AT330" s="15">
        <f t="shared" si="158"/>
        <v>1</v>
      </c>
      <c r="AU330">
        <f t="shared" si="168"/>
        <v>0</v>
      </c>
      <c r="AV330" s="15">
        <f t="shared" si="159"/>
        <v>0</v>
      </c>
      <c r="AW330">
        <f t="shared" si="142"/>
        <v>0</v>
      </c>
    </row>
    <row r="331" spans="1:49" ht="15" customHeight="1">
      <c r="A331" s="95" t="s">
        <v>28</v>
      </c>
      <c r="B331" s="96">
        <v>9</v>
      </c>
      <c r="C331" s="97">
        <v>2014</v>
      </c>
      <c r="D331" s="95" t="s">
        <v>21</v>
      </c>
      <c r="E331" s="98">
        <v>4</v>
      </c>
      <c r="F331" s="98">
        <v>7</v>
      </c>
      <c r="G331" s="98">
        <v>13</v>
      </c>
      <c r="H331" s="98">
        <v>5</v>
      </c>
      <c r="I331" s="98">
        <v>8</v>
      </c>
      <c r="J331" s="99">
        <v>38.461538461538503</v>
      </c>
      <c r="K331" s="99">
        <v>19.230769230769202</v>
      </c>
      <c r="L331" s="99">
        <v>40</v>
      </c>
      <c r="M331" s="98">
        <v>52</v>
      </c>
      <c r="N331" s="98">
        <v>65</v>
      </c>
      <c r="O331" s="100">
        <v>60</v>
      </c>
      <c r="P331" s="98">
        <v>39</v>
      </c>
      <c r="Q331" s="99">
        <v>41.8913043478261</v>
      </c>
      <c r="R331" s="100">
        <v>30</v>
      </c>
      <c r="S331" s="101">
        <v>42277</v>
      </c>
      <c r="T331">
        <f t="shared" si="143"/>
        <v>0</v>
      </c>
      <c r="U331">
        <f t="shared" si="144"/>
        <v>0</v>
      </c>
      <c r="V331">
        <f t="shared" si="145"/>
        <v>0</v>
      </c>
      <c r="W331">
        <f t="shared" si="160"/>
        <v>0</v>
      </c>
      <c r="Y331" s="19">
        <f t="shared" si="146"/>
        <v>0</v>
      </c>
      <c r="Z331" s="19">
        <f t="shared" si="147"/>
        <v>0</v>
      </c>
      <c r="AA331" s="19">
        <f t="shared" si="148"/>
        <v>0</v>
      </c>
      <c r="AB331" s="19">
        <f t="shared" si="161"/>
        <v>0</v>
      </c>
      <c r="AC331">
        <f t="shared" si="149"/>
        <v>0</v>
      </c>
      <c r="AD331">
        <f t="shared" si="162"/>
        <v>0</v>
      </c>
      <c r="AE331">
        <f t="shared" si="150"/>
        <v>0</v>
      </c>
      <c r="AF331">
        <f t="shared" si="163"/>
        <v>0</v>
      </c>
      <c r="AG331">
        <f t="shared" si="151"/>
        <v>1</v>
      </c>
      <c r="AH331">
        <f t="shared" si="164"/>
        <v>0</v>
      </c>
      <c r="AI331">
        <f t="shared" si="152"/>
        <v>0</v>
      </c>
      <c r="AJ331">
        <f t="shared" si="165"/>
        <v>0</v>
      </c>
      <c r="AL331" s="19">
        <f t="shared" si="153"/>
        <v>0</v>
      </c>
      <c r="AM331" s="15">
        <f t="shared" si="154"/>
        <v>1</v>
      </c>
      <c r="AN331" s="15">
        <f t="shared" si="155"/>
        <v>0</v>
      </c>
      <c r="AO331">
        <f t="shared" si="141"/>
        <v>0</v>
      </c>
      <c r="AP331" s="15">
        <f t="shared" si="156"/>
        <v>0</v>
      </c>
      <c r="AQ331">
        <f t="shared" si="166"/>
        <v>0</v>
      </c>
      <c r="AR331" s="15">
        <f t="shared" si="157"/>
        <v>0</v>
      </c>
      <c r="AS331">
        <f t="shared" si="167"/>
        <v>0</v>
      </c>
      <c r="AT331" s="15">
        <f t="shared" si="158"/>
        <v>1</v>
      </c>
      <c r="AU331">
        <f t="shared" si="168"/>
        <v>0</v>
      </c>
      <c r="AV331" s="15">
        <f t="shared" si="159"/>
        <v>0</v>
      </c>
      <c r="AW331">
        <f t="shared" si="142"/>
        <v>0</v>
      </c>
    </row>
    <row r="332" spans="1:49" ht="15" customHeight="1">
      <c r="A332" s="95" t="s">
        <v>28</v>
      </c>
      <c r="B332" s="96">
        <v>9</v>
      </c>
      <c r="C332" s="97">
        <v>2012</v>
      </c>
      <c r="D332" s="95" t="s">
        <v>20</v>
      </c>
      <c r="E332" s="98">
        <v>3</v>
      </c>
      <c r="F332" s="98">
        <v>10</v>
      </c>
      <c r="G332" s="98">
        <v>10</v>
      </c>
      <c r="H332" s="98">
        <v>4</v>
      </c>
      <c r="I332" s="98">
        <v>6</v>
      </c>
      <c r="J332" s="99">
        <v>40</v>
      </c>
      <c r="K332" s="99">
        <v>30.769230769230798</v>
      </c>
      <c r="L332" s="99">
        <v>40</v>
      </c>
      <c r="M332" s="98">
        <v>32</v>
      </c>
      <c r="N332" s="98">
        <v>35</v>
      </c>
      <c r="O332" s="100">
        <v>60</v>
      </c>
      <c r="P332" s="98">
        <v>22</v>
      </c>
      <c r="Q332" s="99">
        <v>23.131868131868099</v>
      </c>
      <c r="R332" s="100">
        <v>30</v>
      </c>
      <c r="S332" s="101">
        <v>42277</v>
      </c>
      <c r="T332">
        <f t="shared" si="143"/>
        <v>0</v>
      </c>
      <c r="U332">
        <f t="shared" si="144"/>
        <v>0</v>
      </c>
      <c r="V332">
        <f t="shared" si="145"/>
        <v>0</v>
      </c>
      <c r="W332">
        <f t="shared" si="160"/>
        <v>0</v>
      </c>
      <c r="Y332" s="19">
        <f t="shared" si="146"/>
        <v>0</v>
      </c>
      <c r="Z332" s="19">
        <f t="shared" si="147"/>
        <v>0</v>
      </c>
      <c r="AA332" s="19">
        <f t="shared" si="148"/>
        <v>0</v>
      </c>
      <c r="AB332" s="19">
        <f t="shared" si="161"/>
        <v>0</v>
      </c>
      <c r="AC332">
        <f t="shared" si="149"/>
        <v>0</v>
      </c>
      <c r="AD332">
        <f t="shared" si="162"/>
        <v>0</v>
      </c>
      <c r="AE332">
        <f t="shared" si="150"/>
        <v>1</v>
      </c>
      <c r="AF332">
        <f t="shared" si="163"/>
        <v>0</v>
      </c>
      <c r="AG332">
        <f t="shared" si="151"/>
        <v>0</v>
      </c>
      <c r="AH332">
        <f t="shared" si="164"/>
        <v>0</v>
      </c>
      <c r="AI332">
        <f t="shared" si="152"/>
        <v>0</v>
      </c>
      <c r="AJ332">
        <f t="shared" si="165"/>
        <v>0</v>
      </c>
      <c r="AL332" s="19">
        <f t="shared" si="153"/>
        <v>0</v>
      </c>
      <c r="AM332" s="15">
        <f t="shared" si="154"/>
        <v>0</v>
      </c>
      <c r="AN332" s="15">
        <f t="shared" si="155"/>
        <v>0</v>
      </c>
      <c r="AO332">
        <f t="shared" si="141"/>
        <v>0</v>
      </c>
      <c r="AP332" s="15">
        <f t="shared" si="156"/>
        <v>0</v>
      </c>
      <c r="AQ332">
        <f t="shared" si="166"/>
        <v>0</v>
      </c>
      <c r="AR332" s="15">
        <f t="shared" si="157"/>
        <v>1</v>
      </c>
      <c r="AS332">
        <f t="shared" si="167"/>
        <v>0</v>
      </c>
      <c r="AT332" s="15">
        <f t="shared" si="158"/>
        <v>0</v>
      </c>
      <c r="AU332">
        <f t="shared" si="168"/>
        <v>0</v>
      </c>
      <c r="AV332" s="15">
        <f t="shared" si="159"/>
        <v>0</v>
      </c>
      <c r="AW332">
        <f t="shared" si="142"/>
        <v>0</v>
      </c>
    </row>
    <row r="333" spans="1:49" ht="15" customHeight="1">
      <c r="A333" s="95" t="s">
        <v>28</v>
      </c>
      <c r="B333" s="96">
        <v>9</v>
      </c>
      <c r="C333" s="97">
        <v>2014</v>
      </c>
      <c r="D333" s="95" t="s">
        <v>18</v>
      </c>
      <c r="E333" s="98">
        <v>5</v>
      </c>
      <c r="F333" s="98">
        <v>33</v>
      </c>
      <c r="G333" s="98">
        <v>26</v>
      </c>
      <c r="H333" s="98">
        <v>5</v>
      </c>
      <c r="I333" s="98">
        <v>21</v>
      </c>
      <c r="J333" s="94"/>
      <c r="K333" s="99">
        <v>19.230769230769202</v>
      </c>
      <c r="L333" s="99">
        <v>40</v>
      </c>
      <c r="M333" s="94"/>
      <c r="N333" s="98">
        <v>65</v>
      </c>
      <c r="O333" s="100">
        <v>60</v>
      </c>
      <c r="P333" s="94"/>
      <c r="Q333" s="99">
        <v>38.594282529065097</v>
      </c>
      <c r="R333" s="100">
        <v>30</v>
      </c>
      <c r="S333" s="101">
        <v>42277</v>
      </c>
      <c r="T333">
        <f t="shared" si="143"/>
        <v>0</v>
      </c>
      <c r="U333">
        <f t="shared" si="144"/>
        <v>0</v>
      </c>
      <c r="V333">
        <f t="shared" si="145"/>
        <v>1</v>
      </c>
      <c r="W333">
        <f t="shared" si="160"/>
        <v>0</v>
      </c>
      <c r="Y333" s="19">
        <f t="shared" si="146"/>
        <v>0</v>
      </c>
      <c r="Z333" s="19">
        <f t="shared" si="147"/>
        <v>0</v>
      </c>
      <c r="AA333" s="19">
        <f t="shared" si="148"/>
        <v>0</v>
      </c>
      <c r="AB333" s="19">
        <f t="shared" si="161"/>
        <v>0</v>
      </c>
      <c r="AC333">
        <f t="shared" si="149"/>
        <v>0</v>
      </c>
      <c r="AD333">
        <f t="shared" si="162"/>
        <v>0</v>
      </c>
      <c r="AE333">
        <f t="shared" si="150"/>
        <v>0</v>
      </c>
      <c r="AF333">
        <f t="shared" si="163"/>
        <v>0</v>
      </c>
      <c r="AG333">
        <f t="shared" si="151"/>
        <v>0</v>
      </c>
      <c r="AH333">
        <f t="shared" si="164"/>
        <v>0</v>
      </c>
      <c r="AI333">
        <f t="shared" si="152"/>
        <v>1</v>
      </c>
      <c r="AJ333">
        <f t="shared" si="165"/>
        <v>0</v>
      </c>
      <c r="AL333" s="19">
        <f t="shared" si="153"/>
        <v>0</v>
      </c>
      <c r="AM333" s="15">
        <f t="shared" si="154"/>
        <v>1</v>
      </c>
      <c r="AN333" s="15">
        <f t="shared" si="155"/>
        <v>0</v>
      </c>
      <c r="AO333">
        <f t="shared" si="141"/>
        <v>0</v>
      </c>
      <c r="AP333" s="15">
        <f t="shared" si="156"/>
        <v>0</v>
      </c>
      <c r="AQ333">
        <f t="shared" si="166"/>
        <v>0</v>
      </c>
      <c r="AR333" s="15">
        <f t="shared" si="157"/>
        <v>0</v>
      </c>
      <c r="AS333">
        <f t="shared" si="167"/>
        <v>0</v>
      </c>
      <c r="AT333" s="15">
        <f t="shared" si="158"/>
        <v>0</v>
      </c>
      <c r="AU333">
        <f t="shared" si="168"/>
        <v>0</v>
      </c>
      <c r="AV333" s="15">
        <f t="shared" si="159"/>
        <v>1</v>
      </c>
      <c r="AW333">
        <f t="shared" si="142"/>
        <v>0</v>
      </c>
    </row>
    <row r="334" spans="1:49" ht="15" customHeight="1">
      <c r="A334" s="95" t="s">
        <v>28</v>
      </c>
      <c r="B334" s="96">
        <v>9</v>
      </c>
      <c r="C334" s="97">
        <v>2013</v>
      </c>
      <c r="D334" s="95" t="s">
        <v>18</v>
      </c>
      <c r="E334" s="98">
        <v>5</v>
      </c>
      <c r="F334" s="98">
        <v>39</v>
      </c>
      <c r="G334" s="98">
        <v>35</v>
      </c>
      <c r="H334" s="98">
        <v>8</v>
      </c>
      <c r="I334" s="98">
        <v>27</v>
      </c>
      <c r="J334" s="94"/>
      <c r="K334" s="99">
        <v>22.8571428571429</v>
      </c>
      <c r="L334" s="99">
        <v>40</v>
      </c>
      <c r="M334" s="94"/>
      <c r="N334" s="98">
        <v>67</v>
      </c>
      <c r="O334" s="100">
        <v>60</v>
      </c>
      <c r="P334" s="94"/>
      <c r="Q334" s="99">
        <v>29.465176912459501</v>
      </c>
      <c r="R334" s="100">
        <v>30</v>
      </c>
      <c r="S334" s="101">
        <v>42277</v>
      </c>
      <c r="T334">
        <f t="shared" si="143"/>
        <v>0</v>
      </c>
      <c r="U334">
        <f t="shared" si="144"/>
        <v>0</v>
      </c>
      <c r="V334">
        <f t="shared" si="145"/>
        <v>1</v>
      </c>
      <c r="W334">
        <f t="shared" si="160"/>
        <v>0</v>
      </c>
      <c r="Y334" s="19">
        <f t="shared" si="146"/>
        <v>0</v>
      </c>
      <c r="Z334" s="19">
        <f t="shared" si="147"/>
        <v>0</v>
      </c>
      <c r="AA334" s="19">
        <f t="shared" si="148"/>
        <v>0</v>
      </c>
      <c r="AB334" s="19">
        <f t="shared" si="161"/>
        <v>0</v>
      </c>
      <c r="AC334">
        <f t="shared" si="149"/>
        <v>0</v>
      </c>
      <c r="AD334">
        <f t="shared" si="162"/>
        <v>0</v>
      </c>
      <c r="AE334">
        <f t="shared" si="150"/>
        <v>0</v>
      </c>
      <c r="AF334">
        <f t="shared" si="163"/>
        <v>0</v>
      </c>
      <c r="AG334">
        <f t="shared" si="151"/>
        <v>0</v>
      </c>
      <c r="AH334">
        <f t="shared" si="164"/>
        <v>0</v>
      </c>
      <c r="AI334">
        <f t="shared" si="152"/>
        <v>1</v>
      </c>
      <c r="AJ334">
        <f t="shared" si="165"/>
        <v>0</v>
      </c>
      <c r="AL334" s="19">
        <f t="shared" si="153"/>
        <v>0</v>
      </c>
      <c r="AM334" s="15">
        <f t="shared" si="154"/>
        <v>0</v>
      </c>
      <c r="AN334" s="15">
        <f t="shared" si="155"/>
        <v>0</v>
      </c>
      <c r="AO334">
        <f t="shared" si="141"/>
        <v>0</v>
      </c>
      <c r="AP334" s="15">
        <f t="shared" si="156"/>
        <v>0</v>
      </c>
      <c r="AQ334">
        <f t="shared" si="166"/>
        <v>0</v>
      </c>
      <c r="AR334" s="15">
        <f t="shared" si="157"/>
        <v>0</v>
      </c>
      <c r="AS334">
        <f t="shared" si="167"/>
        <v>0</v>
      </c>
      <c r="AT334" s="15">
        <f t="shared" si="158"/>
        <v>0</v>
      </c>
      <c r="AU334">
        <f t="shared" si="168"/>
        <v>0</v>
      </c>
      <c r="AV334" s="15">
        <f t="shared" si="159"/>
        <v>1</v>
      </c>
      <c r="AW334">
        <f t="shared" si="142"/>
        <v>0</v>
      </c>
    </row>
    <row r="335" spans="1:49" ht="15" customHeight="1">
      <c r="A335" s="95" t="s">
        <v>28</v>
      </c>
      <c r="B335" s="96">
        <v>9</v>
      </c>
      <c r="C335" s="97">
        <v>2013</v>
      </c>
      <c r="D335" s="95" t="s">
        <v>21</v>
      </c>
      <c r="E335" s="98">
        <v>4</v>
      </c>
      <c r="F335" s="98">
        <v>10</v>
      </c>
      <c r="G335" s="98">
        <v>13</v>
      </c>
      <c r="H335" s="98">
        <v>5</v>
      </c>
      <c r="I335" s="98">
        <v>8</v>
      </c>
      <c r="J335" s="99">
        <v>38.461538461538503</v>
      </c>
      <c r="K335" s="99">
        <v>22.8571428571429</v>
      </c>
      <c r="L335" s="99">
        <v>40</v>
      </c>
      <c r="M335" s="98">
        <v>45</v>
      </c>
      <c r="N335" s="98">
        <v>67</v>
      </c>
      <c r="O335" s="100">
        <v>60</v>
      </c>
      <c r="P335" s="98">
        <v>32</v>
      </c>
      <c r="Q335" s="99">
        <v>34.847826086956502</v>
      </c>
      <c r="R335" s="100">
        <v>30</v>
      </c>
      <c r="S335" s="101">
        <v>42277</v>
      </c>
      <c r="T335">
        <f t="shared" si="143"/>
        <v>0</v>
      </c>
      <c r="U335">
        <f t="shared" si="144"/>
        <v>0</v>
      </c>
      <c r="V335">
        <f t="shared" si="145"/>
        <v>0</v>
      </c>
      <c r="W335">
        <f t="shared" si="160"/>
        <v>0</v>
      </c>
      <c r="Y335" s="19">
        <f t="shared" si="146"/>
        <v>0</v>
      </c>
      <c r="Z335" s="19">
        <f t="shared" si="147"/>
        <v>0</v>
      </c>
      <c r="AA335" s="19">
        <f t="shared" si="148"/>
        <v>0</v>
      </c>
      <c r="AB335" s="19">
        <f t="shared" si="161"/>
        <v>0</v>
      </c>
      <c r="AC335">
        <f t="shared" si="149"/>
        <v>0</v>
      </c>
      <c r="AD335">
        <f t="shared" si="162"/>
        <v>0</v>
      </c>
      <c r="AE335">
        <f t="shared" si="150"/>
        <v>0</v>
      </c>
      <c r="AF335">
        <f t="shared" si="163"/>
        <v>0</v>
      </c>
      <c r="AG335">
        <f t="shared" si="151"/>
        <v>1</v>
      </c>
      <c r="AH335">
        <f t="shared" si="164"/>
        <v>0</v>
      </c>
      <c r="AI335">
        <f t="shared" si="152"/>
        <v>0</v>
      </c>
      <c r="AJ335">
        <f t="shared" si="165"/>
        <v>0</v>
      </c>
      <c r="AL335" s="19">
        <f t="shared" si="153"/>
        <v>0</v>
      </c>
      <c r="AM335" s="15">
        <f t="shared" si="154"/>
        <v>0</v>
      </c>
      <c r="AN335" s="15">
        <f t="shared" si="155"/>
        <v>0</v>
      </c>
      <c r="AO335">
        <f t="shared" si="141"/>
        <v>0</v>
      </c>
      <c r="AP335" s="15">
        <f t="shared" si="156"/>
        <v>0</v>
      </c>
      <c r="AQ335">
        <f t="shared" si="166"/>
        <v>0</v>
      </c>
      <c r="AR335" s="15">
        <f t="shared" si="157"/>
        <v>0</v>
      </c>
      <c r="AS335">
        <f t="shared" si="167"/>
        <v>0</v>
      </c>
      <c r="AT335" s="15">
        <f t="shared" si="158"/>
        <v>1</v>
      </c>
      <c r="AU335">
        <f t="shared" si="168"/>
        <v>0</v>
      </c>
      <c r="AV335" s="15">
        <f t="shared" si="159"/>
        <v>0</v>
      </c>
      <c r="AW335">
        <f t="shared" si="142"/>
        <v>0</v>
      </c>
    </row>
    <row r="336" spans="1:49" ht="15" customHeight="1">
      <c r="A336" s="95" t="s">
        <v>28</v>
      </c>
      <c r="B336" s="96">
        <v>9</v>
      </c>
      <c r="C336" s="97">
        <v>2013</v>
      </c>
      <c r="D336" s="95" t="s">
        <v>17</v>
      </c>
      <c r="E336" s="98">
        <v>2</v>
      </c>
      <c r="F336" s="98">
        <v>5</v>
      </c>
      <c r="G336" s="98">
        <v>8</v>
      </c>
      <c r="H336" s="98">
        <v>1</v>
      </c>
      <c r="I336" s="98">
        <v>7</v>
      </c>
      <c r="J336" s="99">
        <v>12.5</v>
      </c>
      <c r="K336" s="99">
        <v>6.25</v>
      </c>
      <c r="L336" s="99">
        <v>40</v>
      </c>
      <c r="M336" s="98">
        <v>33</v>
      </c>
      <c r="N336" s="98">
        <v>41</v>
      </c>
      <c r="O336" s="100">
        <v>60</v>
      </c>
      <c r="P336" s="98">
        <v>25</v>
      </c>
      <c r="Q336" s="99">
        <v>25.422222222222199</v>
      </c>
      <c r="R336" s="100">
        <v>30</v>
      </c>
      <c r="S336" s="101">
        <v>42277</v>
      </c>
      <c r="T336">
        <f t="shared" si="143"/>
        <v>0</v>
      </c>
      <c r="U336">
        <f t="shared" si="144"/>
        <v>0</v>
      </c>
      <c r="V336">
        <f t="shared" si="145"/>
        <v>0</v>
      </c>
      <c r="W336">
        <f t="shared" si="160"/>
        <v>0</v>
      </c>
      <c r="Y336" s="19">
        <f t="shared" si="146"/>
        <v>0</v>
      </c>
      <c r="Z336" s="19">
        <f t="shared" si="147"/>
        <v>0</v>
      </c>
      <c r="AA336" s="19">
        <f t="shared" si="148"/>
        <v>0</v>
      </c>
      <c r="AB336" s="19">
        <f t="shared" si="161"/>
        <v>0</v>
      </c>
      <c r="AC336">
        <f t="shared" si="149"/>
        <v>1</v>
      </c>
      <c r="AD336">
        <f t="shared" si="162"/>
        <v>0</v>
      </c>
      <c r="AE336">
        <f t="shared" si="150"/>
        <v>0</v>
      </c>
      <c r="AF336">
        <f t="shared" si="163"/>
        <v>0</v>
      </c>
      <c r="AG336">
        <f t="shared" si="151"/>
        <v>0</v>
      </c>
      <c r="AH336">
        <f t="shared" si="164"/>
        <v>0</v>
      </c>
      <c r="AI336">
        <f t="shared" si="152"/>
        <v>0</v>
      </c>
      <c r="AJ336">
        <f t="shared" si="165"/>
        <v>0</v>
      </c>
      <c r="AL336" s="19">
        <f t="shared" si="153"/>
        <v>0</v>
      </c>
      <c r="AM336" s="15">
        <f t="shared" si="154"/>
        <v>0</v>
      </c>
      <c r="AN336" s="15">
        <f t="shared" si="155"/>
        <v>0</v>
      </c>
      <c r="AO336">
        <f t="shared" si="141"/>
        <v>0</v>
      </c>
      <c r="AP336" s="15">
        <f t="shared" si="156"/>
        <v>1</v>
      </c>
      <c r="AQ336">
        <f t="shared" si="166"/>
        <v>0</v>
      </c>
      <c r="AR336" s="15">
        <f t="shared" si="157"/>
        <v>0</v>
      </c>
      <c r="AS336">
        <f t="shared" si="167"/>
        <v>0</v>
      </c>
      <c r="AT336" s="15">
        <f t="shared" si="158"/>
        <v>0</v>
      </c>
      <c r="AU336">
        <f t="shared" si="168"/>
        <v>0</v>
      </c>
      <c r="AV336" s="15">
        <f t="shared" si="159"/>
        <v>0</v>
      </c>
      <c r="AW336">
        <f t="shared" si="142"/>
        <v>0</v>
      </c>
    </row>
    <row r="337" spans="1:49" ht="15" customHeight="1">
      <c r="A337" s="95" t="s">
        <v>28</v>
      </c>
      <c r="B337" s="96">
        <v>9</v>
      </c>
      <c r="C337" s="97">
        <v>2013</v>
      </c>
      <c r="D337" s="95" t="s">
        <v>19</v>
      </c>
      <c r="E337" s="98">
        <v>1</v>
      </c>
      <c r="F337" s="98">
        <v>8</v>
      </c>
      <c r="G337" s="98">
        <v>8</v>
      </c>
      <c r="H337" s="98">
        <v>0</v>
      </c>
      <c r="I337" s="98">
        <v>8</v>
      </c>
      <c r="J337" s="99">
        <v>0</v>
      </c>
      <c r="K337" s="99">
        <v>0</v>
      </c>
      <c r="L337" s="99">
        <v>40</v>
      </c>
      <c r="M337" s="98">
        <v>36</v>
      </c>
      <c r="N337" s="98">
        <v>36</v>
      </c>
      <c r="O337" s="100">
        <v>60</v>
      </c>
      <c r="P337" s="98">
        <v>28</v>
      </c>
      <c r="Q337" s="99">
        <v>29.25</v>
      </c>
      <c r="R337" s="100">
        <v>30</v>
      </c>
      <c r="S337" s="101">
        <v>42277</v>
      </c>
      <c r="T337">
        <f t="shared" si="143"/>
        <v>0</v>
      </c>
      <c r="U337">
        <f t="shared" si="144"/>
        <v>0</v>
      </c>
      <c r="V337">
        <f t="shared" si="145"/>
        <v>0</v>
      </c>
      <c r="W337">
        <f t="shared" si="160"/>
        <v>0</v>
      </c>
      <c r="Y337" s="19">
        <f t="shared" si="146"/>
        <v>0</v>
      </c>
      <c r="Z337" s="19">
        <f t="shared" si="147"/>
        <v>0</v>
      </c>
      <c r="AA337" s="19">
        <f t="shared" si="148"/>
        <v>1</v>
      </c>
      <c r="AB337" s="19">
        <f t="shared" si="161"/>
        <v>0</v>
      </c>
      <c r="AC337">
        <f t="shared" si="149"/>
        <v>0</v>
      </c>
      <c r="AD337">
        <f t="shared" si="162"/>
        <v>0</v>
      </c>
      <c r="AE337">
        <f t="shared" si="150"/>
        <v>0</v>
      </c>
      <c r="AF337">
        <f t="shared" si="163"/>
        <v>0</v>
      </c>
      <c r="AG337">
        <f t="shared" si="151"/>
        <v>0</v>
      </c>
      <c r="AH337">
        <f t="shared" si="164"/>
        <v>0</v>
      </c>
      <c r="AI337">
        <f t="shared" si="152"/>
        <v>0</v>
      </c>
      <c r="AJ337">
        <f t="shared" si="165"/>
        <v>0</v>
      </c>
      <c r="AL337" s="19">
        <f t="shared" si="153"/>
        <v>0</v>
      </c>
      <c r="AM337" s="15">
        <f t="shared" si="154"/>
        <v>0</v>
      </c>
      <c r="AN337" s="15">
        <f t="shared" si="155"/>
        <v>1</v>
      </c>
      <c r="AO337">
        <f t="shared" si="141"/>
        <v>0</v>
      </c>
      <c r="AP337" s="15">
        <f t="shared" si="156"/>
        <v>0</v>
      </c>
      <c r="AQ337">
        <f t="shared" si="166"/>
        <v>0</v>
      </c>
      <c r="AR337" s="15">
        <f t="shared" si="157"/>
        <v>0</v>
      </c>
      <c r="AS337">
        <f t="shared" si="167"/>
        <v>0</v>
      </c>
      <c r="AT337" s="15">
        <f t="shared" si="158"/>
        <v>0</v>
      </c>
      <c r="AU337">
        <f t="shared" si="168"/>
        <v>0</v>
      </c>
      <c r="AV337" s="15">
        <f t="shared" si="159"/>
        <v>0</v>
      </c>
      <c r="AW337">
        <f t="shared" si="142"/>
        <v>0</v>
      </c>
    </row>
    <row r="338" spans="1:49" ht="15" customHeight="1">
      <c r="A338" s="95" t="s">
        <v>28</v>
      </c>
      <c r="B338" s="96">
        <v>9</v>
      </c>
      <c r="C338" s="97">
        <v>2014</v>
      </c>
      <c r="D338" s="95" t="s">
        <v>17</v>
      </c>
      <c r="E338" s="98">
        <v>2</v>
      </c>
      <c r="F338" s="98">
        <v>7</v>
      </c>
      <c r="G338" s="98">
        <v>7</v>
      </c>
      <c r="H338" s="98">
        <v>0</v>
      </c>
      <c r="I338" s="98">
        <v>7</v>
      </c>
      <c r="J338" s="99">
        <v>0</v>
      </c>
      <c r="K338" s="99">
        <v>0</v>
      </c>
      <c r="L338" s="99">
        <v>40</v>
      </c>
      <c r="M338" s="98">
        <v>45</v>
      </c>
      <c r="N338" s="98">
        <v>49</v>
      </c>
      <c r="O338" s="100">
        <v>60</v>
      </c>
      <c r="P338" s="98">
        <v>38</v>
      </c>
      <c r="Q338" s="99">
        <v>36.6666666666667</v>
      </c>
      <c r="R338" s="100">
        <v>30</v>
      </c>
      <c r="S338" s="101">
        <v>42277</v>
      </c>
      <c r="T338">
        <f t="shared" si="143"/>
        <v>0</v>
      </c>
      <c r="U338">
        <f t="shared" si="144"/>
        <v>0</v>
      </c>
      <c r="V338">
        <f t="shared" si="145"/>
        <v>0</v>
      </c>
      <c r="W338">
        <f t="shared" si="160"/>
        <v>0</v>
      </c>
      <c r="Y338" s="19">
        <f t="shared" si="146"/>
        <v>0</v>
      </c>
      <c r="Z338" s="19">
        <f t="shared" si="147"/>
        <v>0</v>
      </c>
      <c r="AA338" s="19">
        <f t="shared" si="148"/>
        <v>0</v>
      </c>
      <c r="AB338" s="19">
        <f t="shared" si="161"/>
        <v>0</v>
      </c>
      <c r="AC338">
        <f t="shared" si="149"/>
        <v>1</v>
      </c>
      <c r="AD338">
        <f t="shared" si="162"/>
        <v>0</v>
      </c>
      <c r="AE338">
        <f t="shared" si="150"/>
        <v>0</v>
      </c>
      <c r="AF338">
        <f t="shared" si="163"/>
        <v>0</v>
      </c>
      <c r="AG338">
        <f t="shared" si="151"/>
        <v>0</v>
      </c>
      <c r="AH338">
        <f t="shared" si="164"/>
        <v>0</v>
      </c>
      <c r="AI338">
        <f t="shared" si="152"/>
        <v>0</v>
      </c>
      <c r="AJ338">
        <f t="shared" si="165"/>
        <v>0</v>
      </c>
      <c r="AL338" s="19">
        <f t="shared" si="153"/>
        <v>0</v>
      </c>
      <c r="AM338" s="15">
        <f t="shared" si="154"/>
        <v>1</v>
      </c>
      <c r="AN338" s="15">
        <f t="shared" si="155"/>
        <v>0</v>
      </c>
      <c r="AO338">
        <f t="shared" si="141"/>
        <v>0</v>
      </c>
      <c r="AP338" s="15">
        <f t="shared" si="156"/>
        <v>1</v>
      </c>
      <c r="AQ338">
        <f t="shared" si="166"/>
        <v>0</v>
      </c>
      <c r="AR338" s="15">
        <f t="shared" si="157"/>
        <v>0</v>
      </c>
      <c r="AS338">
        <f t="shared" si="167"/>
        <v>0</v>
      </c>
      <c r="AT338" s="15">
        <f t="shared" si="158"/>
        <v>0</v>
      </c>
      <c r="AU338">
        <f t="shared" si="168"/>
        <v>0</v>
      </c>
      <c r="AV338" s="15">
        <f t="shared" si="159"/>
        <v>0</v>
      </c>
      <c r="AW338">
        <f t="shared" si="142"/>
        <v>0</v>
      </c>
    </row>
    <row r="339" spans="1:49" ht="15" customHeight="1">
      <c r="A339" s="95" t="s">
        <v>28</v>
      </c>
      <c r="B339" s="96">
        <v>9</v>
      </c>
      <c r="C339" s="97">
        <v>2012</v>
      </c>
      <c r="D339" s="95" t="s">
        <v>21</v>
      </c>
      <c r="E339" s="98">
        <v>4</v>
      </c>
      <c r="F339" s="98">
        <v>14</v>
      </c>
      <c r="G339" s="98">
        <v>8</v>
      </c>
      <c r="H339" s="98">
        <v>0</v>
      </c>
      <c r="I339" s="98">
        <v>8</v>
      </c>
      <c r="J339" s="99">
        <v>0</v>
      </c>
      <c r="K339" s="99">
        <v>19.047619047619001</v>
      </c>
      <c r="L339" s="99">
        <v>40</v>
      </c>
      <c r="M339" s="98">
        <v>36</v>
      </c>
      <c r="N339" s="98">
        <v>49</v>
      </c>
      <c r="O339" s="100">
        <v>60</v>
      </c>
      <c r="P339" s="98">
        <v>28</v>
      </c>
      <c r="Q339" s="99">
        <v>26.021739130434799</v>
      </c>
      <c r="R339" s="100">
        <v>30</v>
      </c>
      <c r="S339" s="101">
        <v>42277</v>
      </c>
      <c r="T339">
        <f t="shared" si="143"/>
        <v>0</v>
      </c>
      <c r="U339">
        <f t="shared" si="144"/>
        <v>0</v>
      </c>
      <c r="V339">
        <f t="shared" si="145"/>
        <v>0</v>
      </c>
      <c r="W339">
        <f t="shared" si="160"/>
        <v>0</v>
      </c>
      <c r="Y339" s="19">
        <f t="shared" si="146"/>
        <v>0</v>
      </c>
      <c r="Z339" s="19">
        <f t="shared" si="147"/>
        <v>0</v>
      </c>
      <c r="AA339" s="19">
        <f t="shared" si="148"/>
        <v>0</v>
      </c>
      <c r="AB339" s="19">
        <f t="shared" si="161"/>
        <v>0</v>
      </c>
      <c r="AC339">
        <f t="shared" si="149"/>
        <v>0</v>
      </c>
      <c r="AD339">
        <f t="shared" si="162"/>
        <v>0</v>
      </c>
      <c r="AE339">
        <f t="shared" si="150"/>
        <v>0</v>
      </c>
      <c r="AF339">
        <f t="shared" si="163"/>
        <v>0</v>
      </c>
      <c r="AG339">
        <f t="shared" si="151"/>
        <v>1</v>
      </c>
      <c r="AH339">
        <f t="shared" si="164"/>
        <v>0</v>
      </c>
      <c r="AI339">
        <f t="shared" si="152"/>
        <v>0</v>
      </c>
      <c r="AJ339">
        <f t="shared" si="165"/>
        <v>0</v>
      </c>
      <c r="AL339" s="19">
        <f t="shared" si="153"/>
        <v>0</v>
      </c>
      <c r="AM339" s="15">
        <f t="shared" si="154"/>
        <v>0</v>
      </c>
      <c r="AN339" s="15">
        <f t="shared" si="155"/>
        <v>0</v>
      </c>
      <c r="AO339">
        <f t="shared" si="141"/>
        <v>0</v>
      </c>
      <c r="AP339" s="15">
        <f t="shared" si="156"/>
        <v>0</v>
      </c>
      <c r="AQ339">
        <f t="shared" si="166"/>
        <v>0</v>
      </c>
      <c r="AR339" s="15">
        <f t="shared" si="157"/>
        <v>0</v>
      </c>
      <c r="AS339">
        <f t="shared" si="167"/>
        <v>0</v>
      </c>
      <c r="AT339" s="15">
        <f t="shared" si="158"/>
        <v>1</v>
      </c>
      <c r="AU339">
        <f t="shared" si="168"/>
        <v>0</v>
      </c>
      <c r="AV339" s="15">
        <f t="shared" si="159"/>
        <v>0</v>
      </c>
      <c r="AW339">
        <f t="shared" si="142"/>
        <v>0</v>
      </c>
    </row>
    <row r="340" spans="1:49" ht="15" customHeight="1">
      <c r="A340" s="95" t="s">
        <v>28</v>
      </c>
      <c r="B340" s="96">
        <v>9</v>
      </c>
      <c r="C340" s="97">
        <v>2014</v>
      </c>
      <c r="D340" s="95" t="s">
        <v>20</v>
      </c>
      <c r="E340" s="98">
        <v>3</v>
      </c>
      <c r="F340" s="98">
        <v>9</v>
      </c>
      <c r="G340" s="98">
        <v>2</v>
      </c>
      <c r="H340" s="98">
        <v>0</v>
      </c>
      <c r="I340" s="98">
        <v>2</v>
      </c>
      <c r="J340" s="99">
        <v>0</v>
      </c>
      <c r="K340" s="99">
        <v>0</v>
      </c>
      <c r="L340" s="99">
        <v>40</v>
      </c>
      <c r="M340" s="98">
        <v>47</v>
      </c>
      <c r="N340" s="98">
        <v>58</v>
      </c>
      <c r="O340" s="100">
        <v>60</v>
      </c>
      <c r="P340" s="98">
        <v>45</v>
      </c>
      <c r="Q340" s="99">
        <v>41.3626373626374</v>
      </c>
      <c r="R340" s="100">
        <v>30</v>
      </c>
      <c r="S340" s="101">
        <v>42277</v>
      </c>
      <c r="T340">
        <f t="shared" si="143"/>
        <v>0</v>
      </c>
      <c r="U340">
        <f t="shared" si="144"/>
        <v>0</v>
      </c>
      <c r="V340">
        <f t="shared" si="145"/>
        <v>0</v>
      </c>
      <c r="W340">
        <f t="shared" si="160"/>
        <v>0</v>
      </c>
      <c r="Y340" s="19">
        <f t="shared" si="146"/>
        <v>0</v>
      </c>
      <c r="Z340" s="19">
        <f t="shared" si="147"/>
        <v>0</v>
      </c>
      <c r="AA340" s="19">
        <f t="shared" si="148"/>
        <v>0</v>
      </c>
      <c r="AB340" s="19">
        <f t="shared" si="161"/>
        <v>0</v>
      </c>
      <c r="AC340">
        <f t="shared" si="149"/>
        <v>0</v>
      </c>
      <c r="AD340">
        <f t="shared" si="162"/>
        <v>0</v>
      </c>
      <c r="AE340">
        <f t="shared" si="150"/>
        <v>1</v>
      </c>
      <c r="AF340">
        <f t="shared" si="163"/>
        <v>0</v>
      </c>
      <c r="AG340">
        <f t="shared" si="151"/>
        <v>0</v>
      </c>
      <c r="AH340">
        <f t="shared" si="164"/>
        <v>0</v>
      </c>
      <c r="AI340">
        <f t="shared" si="152"/>
        <v>0</v>
      </c>
      <c r="AJ340">
        <f t="shared" si="165"/>
        <v>0</v>
      </c>
      <c r="AL340" s="19">
        <f t="shared" si="153"/>
        <v>0</v>
      </c>
      <c r="AM340" s="15">
        <f t="shared" si="154"/>
        <v>1</v>
      </c>
      <c r="AN340" s="15">
        <f t="shared" si="155"/>
        <v>0</v>
      </c>
      <c r="AO340">
        <f t="shared" si="141"/>
        <v>0</v>
      </c>
      <c r="AP340" s="15">
        <f t="shared" si="156"/>
        <v>0</v>
      </c>
      <c r="AQ340">
        <f t="shared" si="166"/>
        <v>0</v>
      </c>
      <c r="AR340" s="15">
        <f t="shared" si="157"/>
        <v>1</v>
      </c>
      <c r="AS340">
        <f t="shared" si="167"/>
        <v>0</v>
      </c>
      <c r="AT340" s="15">
        <f t="shared" si="158"/>
        <v>0</v>
      </c>
      <c r="AU340">
        <f t="shared" si="168"/>
        <v>0</v>
      </c>
      <c r="AV340" s="15">
        <f t="shared" si="159"/>
        <v>0</v>
      </c>
      <c r="AW340">
        <f t="shared" si="142"/>
        <v>0</v>
      </c>
    </row>
    <row r="341" spans="1:49" ht="15" customHeight="1">
      <c r="A341" s="95" t="s">
        <v>28</v>
      </c>
      <c r="B341" s="96">
        <v>9</v>
      </c>
      <c r="C341" s="97">
        <v>2012</v>
      </c>
      <c r="D341" s="95" t="s">
        <v>17</v>
      </c>
      <c r="E341" s="98">
        <v>2</v>
      </c>
      <c r="F341" s="98">
        <v>7</v>
      </c>
      <c r="G341" s="98">
        <v>1</v>
      </c>
      <c r="H341" s="98">
        <v>0</v>
      </c>
      <c r="I341" s="98">
        <v>1</v>
      </c>
      <c r="J341" s="99">
        <v>0</v>
      </c>
      <c r="K341" s="99">
        <v>0</v>
      </c>
      <c r="L341" s="99">
        <v>40</v>
      </c>
      <c r="M341" s="98">
        <v>23</v>
      </c>
      <c r="N341" s="98">
        <v>25</v>
      </c>
      <c r="O341" s="100">
        <v>60</v>
      </c>
      <c r="P341" s="98">
        <v>22</v>
      </c>
      <c r="Q341" s="99">
        <v>19.846153846153801</v>
      </c>
      <c r="R341" s="100">
        <v>30</v>
      </c>
      <c r="S341" s="101">
        <v>42277</v>
      </c>
      <c r="T341">
        <f t="shared" si="143"/>
        <v>0</v>
      </c>
      <c r="U341">
        <f t="shared" si="144"/>
        <v>0</v>
      </c>
      <c r="V341">
        <f t="shared" si="145"/>
        <v>0</v>
      </c>
      <c r="W341">
        <f t="shared" si="160"/>
        <v>0</v>
      </c>
      <c r="Y341" s="19">
        <f t="shared" si="146"/>
        <v>0</v>
      </c>
      <c r="Z341" s="19">
        <f t="shared" si="147"/>
        <v>0</v>
      </c>
      <c r="AA341" s="19">
        <f t="shared" si="148"/>
        <v>0</v>
      </c>
      <c r="AB341" s="19">
        <f t="shared" si="161"/>
        <v>0</v>
      </c>
      <c r="AC341">
        <f t="shared" si="149"/>
        <v>1</v>
      </c>
      <c r="AD341">
        <f t="shared" si="162"/>
        <v>0</v>
      </c>
      <c r="AE341">
        <f t="shared" si="150"/>
        <v>0</v>
      </c>
      <c r="AF341">
        <f t="shared" si="163"/>
        <v>0</v>
      </c>
      <c r="AG341">
        <f t="shared" si="151"/>
        <v>0</v>
      </c>
      <c r="AH341">
        <f t="shared" si="164"/>
        <v>0</v>
      </c>
      <c r="AI341">
        <f t="shared" si="152"/>
        <v>0</v>
      </c>
      <c r="AJ341">
        <f t="shared" si="165"/>
        <v>0</v>
      </c>
      <c r="AL341" s="19">
        <f t="shared" si="153"/>
        <v>0</v>
      </c>
      <c r="AM341" s="15">
        <f t="shared" si="154"/>
        <v>0</v>
      </c>
      <c r="AN341" s="15">
        <f t="shared" si="155"/>
        <v>0</v>
      </c>
      <c r="AO341">
        <f t="shared" si="141"/>
        <v>0</v>
      </c>
      <c r="AP341" s="15">
        <f t="shared" si="156"/>
        <v>1</v>
      </c>
      <c r="AQ341">
        <f t="shared" si="166"/>
        <v>0</v>
      </c>
      <c r="AR341" s="15">
        <f t="shared" si="157"/>
        <v>0</v>
      </c>
      <c r="AS341">
        <f t="shared" si="167"/>
        <v>0</v>
      </c>
      <c r="AT341" s="15">
        <f t="shared" si="158"/>
        <v>0</v>
      </c>
      <c r="AU341">
        <f t="shared" si="168"/>
        <v>0</v>
      </c>
      <c r="AV341" s="15">
        <f t="shared" si="159"/>
        <v>0</v>
      </c>
      <c r="AW341">
        <f t="shared" si="142"/>
        <v>0</v>
      </c>
    </row>
    <row r="342" spans="1:49" ht="15" customHeight="1">
      <c r="A342" s="95" t="s">
        <v>28</v>
      </c>
      <c r="B342" s="96">
        <v>9</v>
      </c>
      <c r="C342" s="97">
        <v>2012</v>
      </c>
      <c r="D342" s="95" t="s">
        <v>19</v>
      </c>
      <c r="E342" s="98">
        <v>1</v>
      </c>
      <c r="F342" s="98">
        <v>12</v>
      </c>
      <c r="G342" s="98">
        <v>2</v>
      </c>
      <c r="H342" s="98">
        <v>0</v>
      </c>
      <c r="I342" s="98">
        <v>2</v>
      </c>
      <c r="J342" s="99">
        <v>0</v>
      </c>
      <c r="K342" s="99">
        <v>0</v>
      </c>
      <c r="L342" s="99">
        <v>40</v>
      </c>
      <c r="M342" s="98">
        <v>18</v>
      </c>
      <c r="N342" s="98">
        <v>18</v>
      </c>
      <c r="O342" s="100">
        <v>60</v>
      </c>
      <c r="P342" s="98">
        <v>16</v>
      </c>
      <c r="Q342" s="99">
        <v>12.826086956521699</v>
      </c>
      <c r="R342" s="100">
        <v>30</v>
      </c>
      <c r="S342" s="101">
        <v>42277</v>
      </c>
      <c r="T342">
        <f t="shared" si="143"/>
        <v>0</v>
      </c>
      <c r="U342">
        <f t="shared" si="144"/>
        <v>0</v>
      </c>
      <c r="V342">
        <f t="shared" si="145"/>
        <v>0</v>
      </c>
      <c r="W342">
        <f t="shared" si="160"/>
        <v>0</v>
      </c>
      <c r="Y342" s="19">
        <f t="shared" si="146"/>
        <v>0</v>
      </c>
      <c r="Z342" s="19">
        <f t="shared" si="147"/>
        <v>0</v>
      </c>
      <c r="AA342" s="19">
        <f t="shared" si="148"/>
        <v>1</v>
      </c>
      <c r="AB342" s="19">
        <f t="shared" si="161"/>
        <v>0</v>
      </c>
      <c r="AC342">
        <f t="shared" si="149"/>
        <v>0</v>
      </c>
      <c r="AD342">
        <f t="shared" si="162"/>
        <v>0</v>
      </c>
      <c r="AE342">
        <f t="shared" si="150"/>
        <v>0</v>
      </c>
      <c r="AF342">
        <f t="shared" si="163"/>
        <v>0</v>
      </c>
      <c r="AG342">
        <f t="shared" si="151"/>
        <v>0</v>
      </c>
      <c r="AH342">
        <f t="shared" si="164"/>
        <v>0</v>
      </c>
      <c r="AI342">
        <f t="shared" si="152"/>
        <v>0</v>
      </c>
      <c r="AJ342">
        <f t="shared" si="165"/>
        <v>0</v>
      </c>
      <c r="AL342" s="19">
        <f t="shared" si="153"/>
        <v>0</v>
      </c>
      <c r="AM342" s="15">
        <f t="shared" si="154"/>
        <v>0</v>
      </c>
      <c r="AN342" s="15">
        <f t="shared" si="155"/>
        <v>1</v>
      </c>
      <c r="AO342">
        <f t="shared" si="141"/>
        <v>0</v>
      </c>
      <c r="AP342" s="15">
        <f t="shared" si="156"/>
        <v>0</v>
      </c>
      <c r="AQ342">
        <f t="shared" si="166"/>
        <v>0</v>
      </c>
      <c r="AR342" s="15">
        <f t="shared" si="157"/>
        <v>0</v>
      </c>
      <c r="AS342">
        <f t="shared" si="167"/>
        <v>0</v>
      </c>
      <c r="AT342" s="15">
        <f t="shared" si="158"/>
        <v>0</v>
      </c>
      <c r="AU342">
        <f t="shared" si="168"/>
        <v>0</v>
      </c>
      <c r="AV342" s="15">
        <f t="shared" si="159"/>
        <v>0</v>
      </c>
      <c r="AW342">
        <f t="shared" si="142"/>
        <v>0</v>
      </c>
    </row>
    <row r="343" spans="1:49" ht="15" customHeight="1">
      <c r="A343" s="95" t="s">
        <v>28</v>
      </c>
      <c r="B343" s="96">
        <v>9</v>
      </c>
      <c r="C343" s="97">
        <v>2011</v>
      </c>
      <c r="D343" s="95" t="s">
        <v>18</v>
      </c>
      <c r="E343" s="98">
        <v>5</v>
      </c>
      <c r="F343" s="98">
        <v>14</v>
      </c>
      <c r="G343" s="98">
        <v>8</v>
      </c>
      <c r="H343" s="98">
        <v>1</v>
      </c>
      <c r="I343" s="98">
        <v>7</v>
      </c>
      <c r="J343" s="94"/>
      <c r="K343" s="99">
        <v>12.5</v>
      </c>
      <c r="L343" s="99">
        <v>40</v>
      </c>
      <c r="M343" s="94"/>
      <c r="N343" s="98">
        <v>14</v>
      </c>
      <c r="O343" s="100">
        <v>60</v>
      </c>
      <c r="P343" s="94"/>
      <c r="Q343" s="99">
        <v>4.0317460317460299</v>
      </c>
      <c r="R343" s="100">
        <v>30</v>
      </c>
      <c r="S343" s="101">
        <v>42277</v>
      </c>
      <c r="T343">
        <f t="shared" si="143"/>
        <v>0</v>
      </c>
      <c r="U343">
        <f t="shared" si="144"/>
        <v>0</v>
      </c>
      <c r="V343">
        <f t="shared" si="145"/>
        <v>1</v>
      </c>
      <c r="W343">
        <f t="shared" si="160"/>
        <v>0</v>
      </c>
      <c r="Y343" s="19">
        <f t="shared" si="146"/>
        <v>0</v>
      </c>
      <c r="Z343" s="19">
        <f t="shared" si="147"/>
        <v>0</v>
      </c>
      <c r="AA343" s="19">
        <f t="shared" si="148"/>
        <v>0</v>
      </c>
      <c r="AB343" s="19">
        <f t="shared" si="161"/>
        <v>0</v>
      </c>
      <c r="AC343">
        <f t="shared" si="149"/>
        <v>0</v>
      </c>
      <c r="AD343">
        <f t="shared" si="162"/>
        <v>0</v>
      </c>
      <c r="AE343">
        <f t="shared" si="150"/>
        <v>0</v>
      </c>
      <c r="AF343">
        <f t="shared" si="163"/>
        <v>0</v>
      </c>
      <c r="AG343">
        <f t="shared" si="151"/>
        <v>0</v>
      </c>
      <c r="AH343">
        <f t="shared" si="164"/>
        <v>0</v>
      </c>
      <c r="AI343">
        <f t="shared" si="152"/>
        <v>1</v>
      </c>
      <c r="AJ343">
        <f t="shared" si="165"/>
        <v>0</v>
      </c>
      <c r="AL343" s="19">
        <f t="shared" si="153"/>
        <v>0</v>
      </c>
      <c r="AM343" s="15">
        <f t="shared" si="154"/>
        <v>0</v>
      </c>
      <c r="AN343" s="15">
        <f t="shared" si="155"/>
        <v>0</v>
      </c>
      <c r="AO343">
        <f t="shared" si="141"/>
        <v>0</v>
      </c>
      <c r="AP343" s="15">
        <f t="shared" si="156"/>
        <v>0</v>
      </c>
      <c r="AQ343">
        <f t="shared" si="166"/>
        <v>0</v>
      </c>
      <c r="AR343" s="15">
        <f t="shared" si="157"/>
        <v>0</v>
      </c>
      <c r="AS343">
        <f t="shared" si="167"/>
        <v>0</v>
      </c>
      <c r="AT343" s="15">
        <f t="shared" si="158"/>
        <v>0</v>
      </c>
      <c r="AU343">
        <f t="shared" si="168"/>
        <v>0</v>
      </c>
      <c r="AV343" s="15">
        <f t="shared" si="159"/>
        <v>1</v>
      </c>
      <c r="AW343">
        <f t="shared" si="142"/>
        <v>0</v>
      </c>
    </row>
    <row r="344" spans="1:49" ht="15" customHeight="1">
      <c r="A344" s="95" t="s">
        <v>28</v>
      </c>
      <c r="B344" s="96">
        <v>9</v>
      </c>
      <c r="C344" s="97">
        <v>2014</v>
      </c>
      <c r="D344" s="95" t="s">
        <v>19</v>
      </c>
      <c r="E344" s="98">
        <v>1</v>
      </c>
      <c r="F344" s="98">
        <v>10</v>
      </c>
      <c r="G344" s="98">
        <v>4</v>
      </c>
      <c r="H344" s="98">
        <v>0</v>
      </c>
      <c r="I344" s="98">
        <v>4</v>
      </c>
      <c r="J344" s="99">
        <v>0</v>
      </c>
      <c r="K344" s="99">
        <v>0</v>
      </c>
      <c r="L344" s="99">
        <v>40</v>
      </c>
      <c r="M344" s="98">
        <v>42</v>
      </c>
      <c r="N344" s="98">
        <v>42</v>
      </c>
      <c r="O344" s="100">
        <v>60</v>
      </c>
      <c r="P344" s="98">
        <v>38</v>
      </c>
      <c r="Q344" s="99">
        <v>34.456521739130402</v>
      </c>
      <c r="R344" s="100">
        <v>30</v>
      </c>
      <c r="S344" s="101">
        <v>42277</v>
      </c>
      <c r="T344">
        <f t="shared" si="143"/>
        <v>0</v>
      </c>
      <c r="U344">
        <f t="shared" si="144"/>
        <v>0</v>
      </c>
      <c r="V344">
        <f t="shared" si="145"/>
        <v>0</v>
      </c>
      <c r="W344">
        <f t="shared" si="160"/>
        <v>0</v>
      </c>
      <c r="Y344" s="19">
        <f t="shared" si="146"/>
        <v>0</v>
      </c>
      <c r="Z344" s="19">
        <f t="shared" si="147"/>
        <v>0</v>
      </c>
      <c r="AA344" s="19">
        <f t="shared" si="148"/>
        <v>1</v>
      </c>
      <c r="AB344" s="19">
        <f t="shared" si="161"/>
        <v>0</v>
      </c>
      <c r="AC344">
        <f t="shared" si="149"/>
        <v>0</v>
      </c>
      <c r="AD344">
        <f t="shared" si="162"/>
        <v>0</v>
      </c>
      <c r="AE344">
        <f t="shared" si="150"/>
        <v>0</v>
      </c>
      <c r="AF344">
        <f t="shared" si="163"/>
        <v>0</v>
      </c>
      <c r="AG344">
        <f t="shared" si="151"/>
        <v>0</v>
      </c>
      <c r="AH344">
        <f t="shared" si="164"/>
        <v>0</v>
      </c>
      <c r="AI344">
        <f t="shared" si="152"/>
        <v>0</v>
      </c>
      <c r="AJ344">
        <f t="shared" si="165"/>
        <v>0</v>
      </c>
      <c r="AL344" s="19">
        <f t="shared" si="153"/>
        <v>0</v>
      </c>
      <c r="AM344" s="15">
        <f t="shared" si="154"/>
        <v>1</v>
      </c>
      <c r="AN344" s="15">
        <f t="shared" si="155"/>
        <v>1</v>
      </c>
      <c r="AO344">
        <f t="shared" si="141"/>
        <v>0</v>
      </c>
      <c r="AP344" s="15">
        <f t="shared" si="156"/>
        <v>0</v>
      </c>
      <c r="AQ344">
        <f t="shared" si="166"/>
        <v>0</v>
      </c>
      <c r="AR344" s="15">
        <f t="shared" si="157"/>
        <v>0</v>
      </c>
      <c r="AS344">
        <f t="shared" si="167"/>
        <v>0</v>
      </c>
      <c r="AT344" s="15">
        <f t="shared" si="158"/>
        <v>0</v>
      </c>
      <c r="AU344">
        <f t="shared" si="168"/>
        <v>0</v>
      </c>
      <c r="AV344" s="15">
        <f t="shared" si="159"/>
        <v>0</v>
      </c>
      <c r="AW344">
        <f t="shared" si="142"/>
        <v>0</v>
      </c>
    </row>
    <row r="345" spans="1:49" ht="15" customHeight="1">
      <c r="A345" s="95" t="s">
        <v>29</v>
      </c>
      <c r="B345" s="96">
        <v>10</v>
      </c>
      <c r="C345" s="97">
        <v>2012</v>
      </c>
      <c r="D345" s="95" t="s">
        <v>20</v>
      </c>
      <c r="E345" s="98">
        <v>3</v>
      </c>
      <c r="F345" s="98">
        <v>8</v>
      </c>
      <c r="G345" s="98">
        <v>9</v>
      </c>
      <c r="H345" s="98">
        <v>1</v>
      </c>
      <c r="I345" s="98">
        <v>8</v>
      </c>
      <c r="J345" s="99">
        <v>11.1111111111111</v>
      </c>
      <c r="K345" s="99">
        <v>5.2631578947368398</v>
      </c>
      <c r="L345" s="99">
        <v>40</v>
      </c>
      <c r="M345" s="98">
        <v>35</v>
      </c>
      <c r="N345" s="98">
        <v>45</v>
      </c>
      <c r="O345" s="100">
        <v>75</v>
      </c>
      <c r="P345" s="98">
        <v>26</v>
      </c>
      <c r="Q345" s="99">
        <v>26.450549450549399</v>
      </c>
      <c r="R345" s="100">
        <v>30</v>
      </c>
      <c r="S345" s="101">
        <v>42277</v>
      </c>
      <c r="T345">
        <f t="shared" si="143"/>
        <v>0</v>
      </c>
      <c r="U345">
        <f t="shared" si="144"/>
        <v>0</v>
      </c>
      <c r="V345">
        <f t="shared" si="145"/>
        <v>0</v>
      </c>
      <c r="W345">
        <f t="shared" si="160"/>
        <v>0</v>
      </c>
      <c r="Y345" s="19">
        <f t="shared" si="146"/>
        <v>0</v>
      </c>
      <c r="Z345" s="19">
        <f t="shared" si="147"/>
        <v>0</v>
      </c>
      <c r="AA345" s="19">
        <f t="shared" si="148"/>
        <v>0</v>
      </c>
      <c r="AB345" s="19">
        <f t="shared" si="161"/>
        <v>0</v>
      </c>
      <c r="AC345">
        <f t="shared" si="149"/>
        <v>0</v>
      </c>
      <c r="AD345">
        <f t="shared" si="162"/>
        <v>0</v>
      </c>
      <c r="AE345">
        <f t="shared" si="150"/>
        <v>1</v>
      </c>
      <c r="AF345">
        <f t="shared" si="163"/>
        <v>0</v>
      </c>
      <c r="AG345">
        <f t="shared" si="151"/>
        <v>0</v>
      </c>
      <c r="AH345">
        <f t="shared" si="164"/>
        <v>0</v>
      </c>
      <c r="AI345">
        <f t="shared" si="152"/>
        <v>0</v>
      </c>
      <c r="AJ345">
        <f t="shared" si="165"/>
        <v>0</v>
      </c>
      <c r="AL345" s="19">
        <f t="shared" si="153"/>
        <v>0</v>
      </c>
      <c r="AM345" s="15">
        <f t="shared" si="154"/>
        <v>0</v>
      </c>
      <c r="AN345" s="15">
        <f t="shared" si="155"/>
        <v>0</v>
      </c>
      <c r="AO345">
        <f t="shared" si="141"/>
        <v>0</v>
      </c>
      <c r="AP345" s="15">
        <f t="shared" si="156"/>
        <v>0</v>
      </c>
      <c r="AQ345">
        <f t="shared" si="166"/>
        <v>0</v>
      </c>
      <c r="AR345" s="15">
        <f t="shared" si="157"/>
        <v>1</v>
      </c>
      <c r="AS345">
        <f t="shared" si="167"/>
        <v>0</v>
      </c>
      <c r="AT345" s="15">
        <f t="shared" si="158"/>
        <v>0</v>
      </c>
      <c r="AU345">
        <f t="shared" si="168"/>
        <v>0</v>
      </c>
      <c r="AV345" s="15">
        <f t="shared" si="159"/>
        <v>0</v>
      </c>
      <c r="AW345">
        <f t="shared" si="142"/>
        <v>0</v>
      </c>
    </row>
    <row r="346" spans="1:49" ht="15" customHeight="1">
      <c r="A346" s="95" t="s">
        <v>29</v>
      </c>
      <c r="B346" s="96">
        <v>10</v>
      </c>
      <c r="C346" s="97">
        <v>2013</v>
      </c>
      <c r="D346" s="95" t="s">
        <v>18</v>
      </c>
      <c r="E346" s="98">
        <v>5</v>
      </c>
      <c r="F346" s="98">
        <v>51</v>
      </c>
      <c r="G346" s="98">
        <v>24</v>
      </c>
      <c r="H346" s="98">
        <v>6</v>
      </c>
      <c r="I346" s="98">
        <v>18</v>
      </c>
      <c r="J346" s="94"/>
      <c r="K346" s="99">
        <v>25</v>
      </c>
      <c r="L346" s="99">
        <v>40</v>
      </c>
      <c r="M346" s="94"/>
      <c r="N346" s="98">
        <v>84</v>
      </c>
      <c r="O346" s="100">
        <v>75</v>
      </c>
      <c r="P346" s="94"/>
      <c r="Q346" s="99">
        <v>46.736294261294297</v>
      </c>
      <c r="R346" s="100">
        <v>30</v>
      </c>
      <c r="S346" s="101">
        <v>42277</v>
      </c>
      <c r="T346">
        <f t="shared" si="143"/>
        <v>0</v>
      </c>
      <c r="U346">
        <f t="shared" si="144"/>
        <v>0</v>
      </c>
      <c r="V346">
        <f t="shared" si="145"/>
        <v>1</v>
      </c>
      <c r="W346">
        <f t="shared" si="160"/>
        <v>0</v>
      </c>
      <c r="Y346" s="19">
        <f t="shared" si="146"/>
        <v>0</v>
      </c>
      <c r="Z346" s="19">
        <f t="shared" si="147"/>
        <v>0</v>
      </c>
      <c r="AA346" s="19">
        <f t="shared" si="148"/>
        <v>0</v>
      </c>
      <c r="AB346" s="19">
        <f t="shared" si="161"/>
        <v>0</v>
      </c>
      <c r="AC346">
        <f t="shared" si="149"/>
        <v>0</v>
      </c>
      <c r="AD346">
        <f t="shared" si="162"/>
        <v>0</v>
      </c>
      <c r="AE346">
        <f t="shared" si="150"/>
        <v>0</v>
      </c>
      <c r="AF346">
        <f t="shared" si="163"/>
        <v>0</v>
      </c>
      <c r="AG346">
        <f t="shared" si="151"/>
        <v>0</v>
      </c>
      <c r="AH346">
        <f t="shared" si="164"/>
        <v>0</v>
      </c>
      <c r="AI346">
        <f t="shared" si="152"/>
        <v>1</v>
      </c>
      <c r="AJ346">
        <f t="shared" si="165"/>
        <v>0</v>
      </c>
      <c r="AL346" s="19">
        <f t="shared" si="153"/>
        <v>0</v>
      </c>
      <c r="AM346" s="15">
        <f t="shared" si="154"/>
        <v>0</v>
      </c>
      <c r="AN346" s="15">
        <f t="shared" si="155"/>
        <v>0</v>
      </c>
      <c r="AO346">
        <f t="shared" si="141"/>
        <v>0</v>
      </c>
      <c r="AP346" s="15">
        <f t="shared" si="156"/>
        <v>0</v>
      </c>
      <c r="AQ346">
        <f t="shared" si="166"/>
        <v>0</v>
      </c>
      <c r="AR346" s="15">
        <f t="shared" si="157"/>
        <v>0</v>
      </c>
      <c r="AS346">
        <f t="shared" si="167"/>
        <v>0</v>
      </c>
      <c r="AT346" s="15">
        <f t="shared" si="158"/>
        <v>0</v>
      </c>
      <c r="AU346">
        <f t="shared" si="168"/>
        <v>0</v>
      </c>
      <c r="AV346" s="15">
        <f t="shared" si="159"/>
        <v>1</v>
      </c>
      <c r="AW346">
        <f t="shared" si="142"/>
        <v>0</v>
      </c>
    </row>
    <row r="347" spans="1:49" ht="15" customHeight="1">
      <c r="A347" s="95" t="s">
        <v>29</v>
      </c>
      <c r="B347" s="96">
        <v>10</v>
      </c>
      <c r="C347" s="97">
        <v>2014</v>
      </c>
      <c r="D347" s="95" t="s">
        <v>17</v>
      </c>
      <c r="E347" s="98">
        <v>2</v>
      </c>
      <c r="F347" s="98">
        <v>6</v>
      </c>
      <c r="G347" s="98">
        <v>15</v>
      </c>
      <c r="H347" s="98">
        <v>8</v>
      </c>
      <c r="I347" s="98">
        <v>7</v>
      </c>
      <c r="J347" s="99">
        <v>53.3333333333333</v>
      </c>
      <c r="K347" s="99">
        <v>35.4838709677419</v>
      </c>
      <c r="L347" s="99">
        <v>40</v>
      </c>
      <c r="M347" s="98">
        <v>65</v>
      </c>
      <c r="N347" s="98">
        <v>81</v>
      </c>
      <c r="O347" s="100">
        <v>75</v>
      </c>
      <c r="P347" s="98">
        <v>50</v>
      </c>
      <c r="Q347" s="99">
        <v>59.433333333333302</v>
      </c>
      <c r="R347" s="100">
        <v>30</v>
      </c>
      <c r="S347" s="101">
        <v>42277</v>
      </c>
      <c r="T347">
        <f t="shared" si="143"/>
        <v>0</v>
      </c>
      <c r="U347">
        <f t="shared" si="144"/>
        <v>0</v>
      </c>
      <c r="V347">
        <f t="shared" si="145"/>
        <v>0</v>
      </c>
      <c r="W347">
        <f t="shared" si="160"/>
        <v>0</v>
      </c>
      <c r="Y347" s="19">
        <f t="shared" si="146"/>
        <v>0</v>
      </c>
      <c r="Z347" s="19">
        <f t="shared" si="147"/>
        <v>0</v>
      </c>
      <c r="AA347" s="19">
        <f t="shared" si="148"/>
        <v>0</v>
      </c>
      <c r="AB347" s="19">
        <f t="shared" si="161"/>
        <v>0</v>
      </c>
      <c r="AC347">
        <f t="shared" si="149"/>
        <v>1</v>
      </c>
      <c r="AD347">
        <f t="shared" si="162"/>
        <v>0</v>
      </c>
      <c r="AE347">
        <f t="shared" si="150"/>
        <v>0</v>
      </c>
      <c r="AF347">
        <f t="shared" si="163"/>
        <v>0</v>
      </c>
      <c r="AG347">
        <f t="shared" si="151"/>
        <v>0</v>
      </c>
      <c r="AH347">
        <f t="shared" si="164"/>
        <v>0</v>
      </c>
      <c r="AI347">
        <f t="shared" si="152"/>
        <v>0</v>
      </c>
      <c r="AJ347">
        <f t="shared" si="165"/>
        <v>0</v>
      </c>
      <c r="AL347" s="19">
        <f t="shared" si="153"/>
        <v>0</v>
      </c>
      <c r="AM347" s="15">
        <f t="shared" si="154"/>
        <v>1</v>
      </c>
      <c r="AN347" s="15">
        <f t="shared" si="155"/>
        <v>0</v>
      </c>
      <c r="AO347">
        <f t="shared" ref="AO347:AO410" si="169">SUM(AL347*AM347*AN347)</f>
        <v>0</v>
      </c>
      <c r="AP347" s="15">
        <f t="shared" si="156"/>
        <v>1</v>
      </c>
      <c r="AQ347">
        <f t="shared" si="166"/>
        <v>0</v>
      </c>
      <c r="AR347" s="15">
        <f t="shared" si="157"/>
        <v>0</v>
      </c>
      <c r="AS347">
        <f t="shared" si="167"/>
        <v>0</v>
      </c>
      <c r="AT347" s="15">
        <f t="shared" si="158"/>
        <v>0</v>
      </c>
      <c r="AU347">
        <f t="shared" si="168"/>
        <v>0</v>
      </c>
      <c r="AV347" s="15">
        <f t="shared" si="159"/>
        <v>0</v>
      </c>
      <c r="AW347">
        <f t="shared" si="142"/>
        <v>0</v>
      </c>
    </row>
    <row r="348" spans="1:49" ht="15" customHeight="1">
      <c r="A348" s="95" t="s">
        <v>29</v>
      </c>
      <c r="B348" s="96">
        <v>10</v>
      </c>
      <c r="C348" s="97">
        <v>2014</v>
      </c>
      <c r="D348" s="95" t="s">
        <v>19</v>
      </c>
      <c r="E348" s="98">
        <v>1</v>
      </c>
      <c r="F348" s="98">
        <v>15</v>
      </c>
      <c r="G348" s="98">
        <v>16</v>
      </c>
      <c r="H348" s="98">
        <v>3</v>
      </c>
      <c r="I348" s="98">
        <v>13</v>
      </c>
      <c r="J348" s="99">
        <v>18.75</v>
      </c>
      <c r="K348" s="99">
        <v>18.75</v>
      </c>
      <c r="L348" s="99">
        <v>40</v>
      </c>
      <c r="M348" s="98">
        <v>75</v>
      </c>
      <c r="N348" s="98">
        <v>75</v>
      </c>
      <c r="O348" s="100">
        <v>75</v>
      </c>
      <c r="P348" s="98">
        <v>59</v>
      </c>
      <c r="Q348" s="99">
        <v>57.152173913043498</v>
      </c>
      <c r="R348" s="100">
        <v>30</v>
      </c>
      <c r="S348" s="101">
        <v>42277</v>
      </c>
      <c r="T348">
        <f t="shared" si="143"/>
        <v>0</v>
      </c>
      <c r="U348">
        <f t="shared" si="144"/>
        <v>0</v>
      </c>
      <c r="V348">
        <f t="shared" si="145"/>
        <v>0</v>
      </c>
      <c r="W348">
        <f t="shared" si="160"/>
        <v>0</v>
      </c>
      <c r="Y348" s="19">
        <f t="shared" si="146"/>
        <v>0</v>
      </c>
      <c r="Z348" s="19">
        <f t="shared" si="147"/>
        <v>0</v>
      </c>
      <c r="AA348" s="19">
        <f t="shared" si="148"/>
        <v>1</v>
      </c>
      <c r="AB348" s="19">
        <f t="shared" si="161"/>
        <v>0</v>
      </c>
      <c r="AC348">
        <f t="shared" si="149"/>
        <v>0</v>
      </c>
      <c r="AD348">
        <f t="shared" si="162"/>
        <v>0</v>
      </c>
      <c r="AE348">
        <f t="shared" si="150"/>
        <v>0</v>
      </c>
      <c r="AF348">
        <f t="shared" si="163"/>
        <v>0</v>
      </c>
      <c r="AG348">
        <f t="shared" si="151"/>
        <v>0</v>
      </c>
      <c r="AH348">
        <f t="shared" si="164"/>
        <v>0</v>
      </c>
      <c r="AI348">
        <f t="shared" si="152"/>
        <v>0</v>
      </c>
      <c r="AJ348">
        <f t="shared" si="165"/>
        <v>0</v>
      </c>
      <c r="AL348" s="19">
        <f t="shared" si="153"/>
        <v>0</v>
      </c>
      <c r="AM348" s="15">
        <f t="shared" si="154"/>
        <v>1</v>
      </c>
      <c r="AN348" s="15">
        <f t="shared" si="155"/>
        <v>1</v>
      </c>
      <c r="AO348">
        <f t="shared" si="169"/>
        <v>0</v>
      </c>
      <c r="AP348" s="15">
        <f t="shared" si="156"/>
        <v>0</v>
      </c>
      <c r="AQ348">
        <f t="shared" si="166"/>
        <v>0</v>
      </c>
      <c r="AR348" s="15">
        <f t="shared" si="157"/>
        <v>0</v>
      </c>
      <c r="AS348">
        <f t="shared" si="167"/>
        <v>0</v>
      </c>
      <c r="AT348" s="15">
        <f t="shared" si="158"/>
        <v>0</v>
      </c>
      <c r="AU348">
        <f t="shared" si="168"/>
        <v>0</v>
      </c>
      <c r="AV348" s="15">
        <f t="shared" si="159"/>
        <v>0</v>
      </c>
      <c r="AW348">
        <f t="shared" si="142"/>
        <v>0</v>
      </c>
    </row>
    <row r="349" spans="1:49" ht="15" customHeight="1">
      <c r="A349" s="95" t="s">
        <v>29</v>
      </c>
      <c r="B349" s="96">
        <v>10</v>
      </c>
      <c r="C349" s="97">
        <v>2013</v>
      </c>
      <c r="D349" s="95" t="s">
        <v>21</v>
      </c>
      <c r="E349" s="98">
        <v>4</v>
      </c>
      <c r="F349" s="98">
        <v>12</v>
      </c>
      <c r="G349" s="98">
        <v>10</v>
      </c>
      <c r="H349" s="98">
        <v>3</v>
      </c>
      <c r="I349" s="98">
        <v>7</v>
      </c>
      <c r="J349" s="99">
        <v>30</v>
      </c>
      <c r="K349" s="99">
        <v>25</v>
      </c>
      <c r="L349" s="99">
        <v>40</v>
      </c>
      <c r="M349" s="98">
        <v>70</v>
      </c>
      <c r="N349" s="98">
        <v>84</v>
      </c>
      <c r="O349" s="100">
        <v>75</v>
      </c>
      <c r="P349" s="98">
        <v>60</v>
      </c>
      <c r="Q349" s="99">
        <v>58.326086956521699</v>
      </c>
      <c r="R349" s="100">
        <v>30</v>
      </c>
      <c r="S349" s="101">
        <v>42277</v>
      </c>
      <c r="T349">
        <f t="shared" si="143"/>
        <v>0</v>
      </c>
      <c r="U349">
        <f t="shared" si="144"/>
        <v>0</v>
      </c>
      <c r="V349">
        <f t="shared" si="145"/>
        <v>0</v>
      </c>
      <c r="W349">
        <f t="shared" si="160"/>
        <v>0</v>
      </c>
      <c r="Y349" s="19">
        <f t="shared" si="146"/>
        <v>0</v>
      </c>
      <c r="Z349" s="19">
        <f t="shared" si="147"/>
        <v>0</v>
      </c>
      <c r="AA349" s="19">
        <f t="shared" si="148"/>
        <v>0</v>
      </c>
      <c r="AB349" s="19">
        <f t="shared" si="161"/>
        <v>0</v>
      </c>
      <c r="AC349">
        <f t="shared" si="149"/>
        <v>0</v>
      </c>
      <c r="AD349">
        <f t="shared" si="162"/>
        <v>0</v>
      </c>
      <c r="AE349">
        <f t="shared" si="150"/>
        <v>0</v>
      </c>
      <c r="AF349">
        <f t="shared" si="163"/>
        <v>0</v>
      </c>
      <c r="AG349">
        <f t="shared" si="151"/>
        <v>1</v>
      </c>
      <c r="AH349">
        <f t="shared" si="164"/>
        <v>0</v>
      </c>
      <c r="AI349">
        <f t="shared" si="152"/>
        <v>0</v>
      </c>
      <c r="AJ349">
        <f t="shared" si="165"/>
        <v>0</v>
      </c>
      <c r="AL349" s="19">
        <f t="shared" si="153"/>
        <v>0</v>
      </c>
      <c r="AM349" s="15">
        <f t="shared" si="154"/>
        <v>0</v>
      </c>
      <c r="AN349" s="15">
        <f t="shared" si="155"/>
        <v>0</v>
      </c>
      <c r="AO349">
        <f t="shared" si="169"/>
        <v>0</v>
      </c>
      <c r="AP349" s="15">
        <f t="shared" si="156"/>
        <v>0</v>
      </c>
      <c r="AQ349">
        <f t="shared" si="166"/>
        <v>0</v>
      </c>
      <c r="AR349" s="15">
        <f t="shared" si="157"/>
        <v>0</v>
      </c>
      <c r="AS349">
        <f t="shared" si="167"/>
        <v>0</v>
      </c>
      <c r="AT349" s="15">
        <f t="shared" si="158"/>
        <v>1</v>
      </c>
      <c r="AU349">
        <f t="shared" si="168"/>
        <v>0</v>
      </c>
      <c r="AV349" s="15">
        <f t="shared" si="159"/>
        <v>0</v>
      </c>
      <c r="AW349">
        <f t="shared" si="142"/>
        <v>0</v>
      </c>
    </row>
    <row r="350" spans="1:49" ht="15" customHeight="1">
      <c r="A350" s="95" t="s">
        <v>29</v>
      </c>
      <c r="B350" s="96">
        <v>10</v>
      </c>
      <c r="C350" s="97">
        <v>2013</v>
      </c>
      <c r="D350" s="95" t="s">
        <v>20</v>
      </c>
      <c r="E350" s="98">
        <v>3</v>
      </c>
      <c r="F350" s="98">
        <v>18</v>
      </c>
      <c r="G350" s="98">
        <v>4</v>
      </c>
      <c r="H350" s="98">
        <v>1</v>
      </c>
      <c r="I350" s="98">
        <v>3</v>
      </c>
      <c r="J350" s="99">
        <v>25</v>
      </c>
      <c r="K350" s="99">
        <v>21.428571428571399</v>
      </c>
      <c r="L350" s="99">
        <v>40</v>
      </c>
      <c r="M350" s="98">
        <v>62</v>
      </c>
      <c r="N350" s="98">
        <v>72</v>
      </c>
      <c r="O350" s="100">
        <v>75</v>
      </c>
      <c r="P350" s="98">
        <v>58</v>
      </c>
      <c r="Q350" s="99">
        <v>52.934065934065899</v>
      </c>
      <c r="R350" s="100">
        <v>30</v>
      </c>
      <c r="S350" s="101">
        <v>42277</v>
      </c>
      <c r="T350">
        <f t="shared" si="143"/>
        <v>0</v>
      </c>
      <c r="U350">
        <f t="shared" si="144"/>
        <v>0</v>
      </c>
      <c r="V350">
        <f t="shared" si="145"/>
        <v>0</v>
      </c>
      <c r="W350">
        <f t="shared" si="160"/>
        <v>0</v>
      </c>
      <c r="Y350" s="19">
        <f t="shared" si="146"/>
        <v>0</v>
      </c>
      <c r="Z350" s="19">
        <f t="shared" si="147"/>
        <v>0</v>
      </c>
      <c r="AA350" s="19">
        <f t="shared" si="148"/>
        <v>0</v>
      </c>
      <c r="AB350" s="19">
        <f t="shared" si="161"/>
        <v>0</v>
      </c>
      <c r="AC350">
        <f t="shared" si="149"/>
        <v>0</v>
      </c>
      <c r="AD350">
        <f t="shared" si="162"/>
        <v>0</v>
      </c>
      <c r="AE350">
        <f t="shared" si="150"/>
        <v>1</v>
      </c>
      <c r="AF350">
        <f t="shared" si="163"/>
        <v>0</v>
      </c>
      <c r="AG350">
        <f t="shared" si="151"/>
        <v>0</v>
      </c>
      <c r="AH350">
        <f t="shared" si="164"/>
        <v>0</v>
      </c>
      <c r="AI350">
        <f t="shared" si="152"/>
        <v>0</v>
      </c>
      <c r="AJ350">
        <f t="shared" si="165"/>
        <v>0</v>
      </c>
      <c r="AL350" s="19">
        <f t="shared" si="153"/>
        <v>0</v>
      </c>
      <c r="AM350" s="15">
        <f t="shared" si="154"/>
        <v>0</v>
      </c>
      <c r="AN350" s="15">
        <f t="shared" si="155"/>
        <v>0</v>
      </c>
      <c r="AO350">
        <f t="shared" si="169"/>
        <v>0</v>
      </c>
      <c r="AP350" s="15">
        <f t="shared" si="156"/>
        <v>0</v>
      </c>
      <c r="AQ350">
        <f t="shared" si="166"/>
        <v>0</v>
      </c>
      <c r="AR350" s="15">
        <f t="shared" si="157"/>
        <v>1</v>
      </c>
      <c r="AS350">
        <f t="shared" si="167"/>
        <v>0</v>
      </c>
      <c r="AT350" s="15">
        <f t="shared" si="158"/>
        <v>0</v>
      </c>
      <c r="AU350">
        <f t="shared" si="168"/>
        <v>0</v>
      </c>
      <c r="AV350" s="15">
        <f t="shared" si="159"/>
        <v>0</v>
      </c>
      <c r="AW350">
        <f t="shared" si="142"/>
        <v>0</v>
      </c>
    </row>
    <row r="351" spans="1:49" ht="15" customHeight="1">
      <c r="A351" s="95" t="s">
        <v>29</v>
      </c>
      <c r="B351" s="96">
        <v>10</v>
      </c>
      <c r="C351" s="97">
        <v>2013</v>
      </c>
      <c r="D351" s="95" t="s">
        <v>17</v>
      </c>
      <c r="E351" s="98">
        <v>2</v>
      </c>
      <c r="F351" s="98">
        <v>13</v>
      </c>
      <c r="G351" s="98">
        <v>6</v>
      </c>
      <c r="H351" s="98">
        <v>0</v>
      </c>
      <c r="I351" s="98">
        <v>6</v>
      </c>
      <c r="J351" s="99">
        <v>0</v>
      </c>
      <c r="K351" s="99">
        <v>20</v>
      </c>
      <c r="L351" s="99">
        <v>40</v>
      </c>
      <c r="M351" s="98">
        <v>50</v>
      </c>
      <c r="N351" s="98">
        <v>54</v>
      </c>
      <c r="O351" s="100">
        <v>75</v>
      </c>
      <c r="P351" s="98">
        <v>44</v>
      </c>
      <c r="Q351" s="99">
        <v>41.511111111111099</v>
      </c>
      <c r="R351" s="100">
        <v>30</v>
      </c>
      <c r="S351" s="101">
        <v>42277</v>
      </c>
      <c r="T351">
        <f t="shared" si="143"/>
        <v>0</v>
      </c>
      <c r="U351">
        <f t="shared" si="144"/>
        <v>0</v>
      </c>
      <c r="V351">
        <f t="shared" si="145"/>
        <v>0</v>
      </c>
      <c r="W351">
        <f t="shared" si="160"/>
        <v>0</v>
      </c>
      <c r="Y351" s="19">
        <f t="shared" si="146"/>
        <v>0</v>
      </c>
      <c r="Z351" s="19">
        <f t="shared" si="147"/>
        <v>0</v>
      </c>
      <c r="AA351" s="19">
        <f t="shared" si="148"/>
        <v>0</v>
      </c>
      <c r="AB351" s="19">
        <f t="shared" si="161"/>
        <v>0</v>
      </c>
      <c r="AC351">
        <f t="shared" si="149"/>
        <v>1</v>
      </c>
      <c r="AD351">
        <f t="shared" si="162"/>
        <v>0</v>
      </c>
      <c r="AE351">
        <f t="shared" si="150"/>
        <v>0</v>
      </c>
      <c r="AF351">
        <f t="shared" si="163"/>
        <v>0</v>
      </c>
      <c r="AG351">
        <f t="shared" si="151"/>
        <v>0</v>
      </c>
      <c r="AH351">
        <f t="shared" si="164"/>
        <v>0</v>
      </c>
      <c r="AI351">
        <f t="shared" si="152"/>
        <v>0</v>
      </c>
      <c r="AJ351">
        <f t="shared" si="165"/>
        <v>0</v>
      </c>
      <c r="AL351" s="19">
        <f t="shared" si="153"/>
        <v>0</v>
      </c>
      <c r="AM351" s="15">
        <f t="shared" si="154"/>
        <v>0</v>
      </c>
      <c r="AN351" s="15">
        <f t="shared" si="155"/>
        <v>0</v>
      </c>
      <c r="AO351">
        <f t="shared" si="169"/>
        <v>0</v>
      </c>
      <c r="AP351" s="15">
        <f t="shared" si="156"/>
        <v>1</v>
      </c>
      <c r="AQ351">
        <f t="shared" si="166"/>
        <v>0</v>
      </c>
      <c r="AR351" s="15">
        <f t="shared" si="157"/>
        <v>0</v>
      </c>
      <c r="AS351">
        <f t="shared" si="167"/>
        <v>0</v>
      </c>
      <c r="AT351" s="15">
        <f t="shared" si="158"/>
        <v>0</v>
      </c>
      <c r="AU351">
        <f t="shared" si="168"/>
        <v>0</v>
      </c>
      <c r="AV351" s="15">
        <f t="shared" si="159"/>
        <v>0</v>
      </c>
      <c r="AW351">
        <f t="shared" si="142"/>
        <v>0</v>
      </c>
    </row>
    <row r="352" spans="1:49" ht="15" customHeight="1">
      <c r="A352" s="95" t="s">
        <v>29</v>
      </c>
      <c r="B352" s="96">
        <v>10</v>
      </c>
      <c r="C352" s="97">
        <v>2013</v>
      </c>
      <c r="D352" s="95" t="s">
        <v>19</v>
      </c>
      <c r="E352" s="98">
        <v>1</v>
      </c>
      <c r="F352" s="98">
        <v>8</v>
      </c>
      <c r="G352" s="98">
        <v>4</v>
      </c>
      <c r="H352" s="98">
        <v>2</v>
      </c>
      <c r="I352" s="98">
        <v>2</v>
      </c>
      <c r="J352" s="99">
        <v>50</v>
      </c>
      <c r="K352" s="99">
        <v>50</v>
      </c>
      <c r="L352" s="99">
        <v>40</v>
      </c>
      <c r="M352" s="98">
        <v>41</v>
      </c>
      <c r="N352" s="98">
        <v>41</v>
      </c>
      <c r="O352" s="100">
        <v>75</v>
      </c>
      <c r="P352" s="98">
        <v>37</v>
      </c>
      <c r="Q352" s="99">
        <v>34.173913043478301</v>
      </c>
      <c r="R352" s="100">
        <v>30</v>
      </c>
      <c r="S352" s="101">
        <v>42277</v>
      </c>
      <c r="T352">
        <f t="shared" si="143"/>
        <v>0</v>
      </c>
      <c r="U352">
        <f t="shared" si="144"/>
        <v>0</v>
      </c>
      <c r="V352">
        <f t="shared" si="145"/>
        <v>0</v>
      </c>
      <c r="W352">
        <f t="shared" si="160"/>
        <v>0</v>
      </c>
      <c r="Y352" s="19">
        <f t="shared" si="146"/>
        <v>0</v>
      </c>
      <c r="Z352" s="19">
        <f t="shared" si="147"/>
        <v>0</v>
      </c>
      <c r="AA352" s="19">
        <f t="shared" si="148"/>
        <v>1</v>
      </c>
      <c r="AB352" s="19">
        <f t="shared" si="161"/>
        <v>0</v>
      </c>
      <c r="AC352">
        <f t="shared" si="149"/>
        <v>0</v>
      </c>
      <c r="AD352">
        <f t="shared" si="162"/>
        <v>0</v>
      </c>
      <c r="AE352">
        <f t="shared" si="150"/>
        <v>0</v>
      </c>
      <c r="AF352">
        <f t="shared" si="163"/>
        <v>0</v>
      </c>
      <c r="AG352">
        <f t="shared" si="151"/>
        <v>0</v>
      </c>
      <c r="AH352">
        <f t="shared" si="164"/>
        <v>0</v>
      </c>
      <c r="AI352">
        <f t="shared" si="152"/>
        <v>0</v>
      </c>
      <c r="AJ352">
        <f t="shared" si="165"/>
        <v>0</v>
      </c>
      <c r="AL352" s="19">
        <f t="shared" si="153"/>
        <v>0</v>
      </c>
      <c r="AM352" s="15">
        <f t="shared" si="154"/>
        <v>0</v>
      </c>
      <c r="AN352" s="15">
        <f t="shared" si="155"/>
        <v>1</v>
      </c>
      <c r="AO352">
        <f t="shared" si="169"/>
        <v>0</v>
      </c>
      <c r="AP352" s="15">
        <f t="shared" si="156"/>
        <v>0</v>
      </c>
      <c r="AQ352">
        <f t="shared" si="166"/>
        <v>0</v>
      </c>
      <c r="AR352" s="15">
        <f t="shared" si="157"/>
        <v>0</v>
      </c>
      <c r="AS352">
        <f t="shared" si="167"/>
        <v>0</v>
      </c>
      <c r="AT352" s="15">
        <f t="shared" si="158"/>
        <v>0</v>
      </c>
      <c r="AU352">
        <f t="shared" si="168"/>
        <v>0</v>
      </c>
      <c r="AV352" s="15">
        <f t="shared" si="159"/>
        <v>0</v>
      </c>
      <c r="AW352">
        <f t="shared" si="142"/>
        <v>0</v>
      </c>
    </row>
    <row r="353" spans="1:49" ht="15" customHeight="1">
      <c r="A353" s="95" t="s">
        <v>29</v>
      </c>
      <c r="B353" s="96">
        <v>10</v>
      </c>
      <c r="C353" s="97">
        <v>2012</v>
      </c>
      <c r="D353" s="95" t="s">
        <v>21</v>
      </c>
      <c r="E353" s="98">
        <v>4</v>
      </c>
      <c r="F353" s="98">
        <v>14</v>
      </c>
      <c r="G353" s="98">
        <v>7</v>
      </c>
      <c r="H353" s="98">
        <v>0</v>
      </c>
      <c r="I353" s="98">
        <v>7</v>
      </c>
      <c r="J353" s="99">
        <v>0</v>
      </c>
      <c r="K353" s="99">
        <v>3.8461538461538498</v>
      </c>
      <c r="L353" s="99">
        <v>40</v>
      </c>
      <c r="M353" s="98">
        <v>40</v>
      </c>
      <c r="N353" s="98">
        <v>59</v>
      </c>
      <c r="O353" s="100">
        <v>75</v>
      </c>
      <c r="P353" s="98">
        <v>33</v>
      </c>
      <c r="Q353" s="99">
        <v>29.652173913043502</v>
      </c>
      <c r="R353" s="100">
        <v>30</v>
      </c>
      <c r="S353" s="101">
        <v>42277</v>
      </c>
      <c r="T353">
        <f t="shared" si="143"/>
        <v>0</v>
      </c>
      <c r="U353">
        <f t="shared" si="144"/>
        <v>0</v>
      </c>
      <c r="V353">
        <f t="shared" si="145"/>
        <v>0</v>
      </c>
      <c r="W353">
        <f t="shared" si="160"/>
        <v>0</v>
      </c>
      <c r="Y353" s="19">
        <f t="shared" si="146"/>
        <v>0</v>
      </c>
      <c r="Z353" s="19">
        <f t="shared" si="147"/>
        <v>0</v>
      </c>
      <c r="AA353" s="19">
        <f t="shared" si="148"/>
        <v>0</v>
      </c>
      <c r="AB353" s="19">
        <f t="shared" si="161"/>
        <v>0</v>
      </c>
      <c r="AC353">
        <f t="shared" si="149"/>
        <v>0</v>
      </c>
      <c r="AD353">
        <f t="shared" si="162"/>
        <v>0</v>
      </c>
      <c r="AE353">
        <f t="shared" si="150"/>
        <v>0</v>
      </c>
      <c r="AF353">
        <f t="shared" si="163"/>
        <v>0</v>
      </c>
      <c r="AG353">
        <f t="shared" si="151"/>
        <v>1</v>
      </c>
      <c r="AH353">
        <f t="shared" si="164"/>
        <v>0</v>
      </c>
      <c r="AI353">
        <f t="shared" si="152"/>
        <v>0</v>
      </c>
      <c r="AJ353">
        <f t="shared" si="165"/>
        <v>0</v>
      </c>
      <c r="AL353" s="19">
        <f t="shared" si="153"/>
        <v>0</v>
      </c>
      <c r="AM353" s="15">
        <f t="shared" si="154"/>
        <v>0</v>
      </c>
      <c r="AN353" s="15">
        <f t="shared" si="155"/>
        <v>0</v>
      </c>
      <c r="AO353">
        <f t="shared" si="169"/>
        <v>0</v>
      </c>
      <c r="AP353" s="15">
        <f t="shared" si="156"/>
        <v>0</v>
      </c>
      <c r="AQ353">
        <f t="shared" si="166"/>
        <v>0</v>
      </c>
      <c r="AR353" s="15">
        <f t="shared" si="157"/>
        <v>0</v>
      </c>
      <c r="AS353">
        <f t="shared" si="167"/>
        <v>0</v>
      </c>
      <c r="AT353" s="15">
        <f t="shared" si="158"/>
        <v>1</v>
      </c>
      <c r="AU353">
        <f t="shared" si="168"/>
        <v>0</v>
      </c>
      <c r="AV353" s="15">
        <f t="shared" si="159"/>
        <v>0</v>
      </c>
      <c r="AW353">
        <f t="shared" si="142"/>
        <v>0</v>
      </c>
    </row>
    <row r="354" spans="1:49" ht="15" customHeight="1">
      <c r="A354" s="95" t="s">
        <v>29</v>
      </c>
      <c r="B354" s="96">
        <v>10</v>
      </c>
      <c r="C354" s="97">
        <v>2015</v>
      </c>
      <c r="D354" s="95" t="s">
        <v>17</v>
      </c>
      <c r="E354" s="98">
        <v>2</v>
      </c>
      <c r="F354" s="98">
        <v>4</v>
      </c>
      <c r="G354" s="98">
        <v>24</v>
      </c>
      <c r="H354" s="98">
        <v>13</v>
      </c>
      <c r="I354" s="98">
        <v>11</v>
      </c>
      <c r="J354" s="99">
        <v>54.1666666666667</v>
      </c>
      <c r="K354" s="99">
        <v>57.142857142857103</v>
      </c>
      <c r="L354" s="99">
        <v>40</v>
      </c>
      <c r="M354" s="98">
        <v>42</v>
      </c>
      <c r="N354" s="98">
        <v>46</v>
      </c>
      <c r="O354" s="100">
        <v>75</v>
      </c>
      <c r="P354" s="98">
        <v>18</v>
      </c>
      <c r="Q354" s="99">
        <v>11.022222222222201</v>
      </c>
      <c r="R354" s="100">
        <v>30</v>
      </c>
      <c r="S354" s="101">
        <v>42277</v>
      </c>
      <c r="T354">
        <f t="shared" si="143"/>
        <v>0</v>
      </c>
      <c r="U354">
        <f t="shared" si="144"/>
        <v>1</v>
      </c>
      <c r="V354">
        <f t="shared" si="145"/>
        <v>0</v>
      </c>
      <c r="W354">
        <f t="shared" si="160"/>
        <v>0</v>
      </c>
      <c r="Y354" s="19">
        <f t="shared" si="146"/>
        <v>0</v>
      </c>
      <c r="Z354" s="19">
        <f t="shared" si="147"/>
        <v>1</v>
      </c>
      <c r="AA354" s="19">
        <f t="shared" si="148"/>
        <v>0</v>
      </c>
      <c r="AB354" s="19">
        <f t="shared" si="161"/>
        <v>0</v>
      </c>
      <c r="AC354">
        <f t="shared" si="149"/>
        <v>1</v>
      </c>
      <c r="AD354">
        <f t="shared" si="162"/>
        <v>0</v>
      </c>
      <c r="AE354">
        <f t="shared" si="150"/>
        <v>0</v>
      </c>
      <c r="AF354">
        <f t="shared" si="163"/>
        <v>0</v>
      </c>
      <c r="AG354">
        <f t="shared" si="151"/>
        <v>0</v>
      </c>
      <c r="AH354">
        <f t="shared" si="164"/>
        <v>0</v>
      </c>
      <c r="AI354">
        <f t="shared" si="152"/>
        <v>0</v>
      </c>
      <c r="AJ354">
        <f t="shared" si="165"/>
        <v>0</v>
      </c>
      <c r="AL354" s="19">
        <f t="shared" si="153"/>
        <v>0</v>
      </c>
      <c r="AM354" s="15">
        <f t="shared" si="154"/>
        <v>0</v>
      </c>
      <c r="AN354" s="15">
        <f t="shared" si="155"/>
        <v>0</v>
      </c>
      <c r="AO354">
        <f t="shared" si="169"/>
        <v>0</v>
      </c>
      <c r="AP354" s="15">
        <f t="shared" si="156"/>
        <v>1</v>
      </c>
      <c r="AQ354">
        <f t="shared" si="166"/>
        <v>0</v>
      </c>
      <c r="AR354" s="15">
        <f t="shared" si="157"/>
        <v>0</v>
      </c>
      <c r="AS354">
        <f t="shared" si="167"/>
        <v>0</v>
      </c>
      <c r="AT354" s="15">
        <f t="shared" si="158"/>
        <v>0</v>
      </c>
      <c r="AU354">
        <f t="shared" si="168"/>
        <v>0</v>
      </c>
      <c r="AV354" s="15">
        <f t="shared" si="159"/>
        <v>0</v>
      </c>
      <c r="AW354">
        <f t="shared" si="142"/>
        <v>0</v>
      </c>
    </row>
    <row r="355" spans="1:49" ht="15" customHeight="1">
      <c r="A355" s="95" t="s">
        <v>29</v>
      </c>
      <c r="B355" s="96">
        <v>10</v>
      </c>
      <c r="C355" s="97">
        <v>2012</v>
      </c>
      <c r="D355" s="95" t="s">
        <v>17</v>
      </c>
      <c r="E355" s="98">
        <v>2</v>
      </c>
      <c r="F355" s="98">
        <v>12</v>
      </c>
      <c r="G355" s="98">
        <v>3</v>
      </c>
      <c r="H355" s="98">
        <v>0</v>
      </c>
      <c r="I355" s="98">
        <v>3</v>
      </c>
      <c r="J355" s="99">
        <v>0</v>
      </c>
      <c r="K355" s="99">
        <v>0</v>
      </c>
      <c r="L355" s="99">
        <v>40</v>
      </c>
      <c r="M355" s="98">
        <v>30</v>
      </c>
      <c r="N355" s="98">
        <v>37</v>
      </c>
      <c r="O355" s="100">
        <v>75</v>
      </c>
      <c r="P355" s="98">
        <v>27</v>
      </c>
      <c r="Q355" s="99">
        <v>22.472527472527499</v>
      </c>
      <c r="R355" s="100">
        <v>30</v>
      </c>
      <c r="S355" s="101">
        <v>42277</v>
      </c>
      <c r="T355">
        <f t="shared" si="143"/>
        <v>0</v>
      </c>
      <c r="U355">
        <f t="shared" si="144"/>
        <v>0</v>
      </c>
      <c r="V355">
        <f t="shared" si="145"/>
        <v>0</v>
      </c>
      <c r="W355">
        <f t="shared" si="160"/>
        <v>0</v>
      </c>
      <c r="Y355" s="19">
        <f t="shared" si="146"/>
        <v>0</v>
      </c>
      <c r="Z355" s="19">
        <f t="shared" si="147"/>
        <v>0</v>
      </c>
      <c r="AA355" s="19">
        <f t="shared" si="148"/>
        <v>0</v>
      </c>
      <c r="AB355" s="19">
        <f t="shared" si="161"/>
        <v>0</v>
      </c>
      <c r="AC355">
        <f t="shared" si="149"/>
        <v>1</v>
      </c>
      <c r="AD355">
        <f t="shared" si="162"/>
        <v>0</v>
      </c>
      <c r="AE355">
        <f t="shared" si="150"/>
        <v>0</v>
      </c>
      <c r="AF355">
        <f t="shared" si="163"/>
        <v>0</v>
      </c>
      <c r="AG355">
        <f t="shared" si="151"/>
        <v>0</v>
      </c>
      <c r="AH355">
        <f t="shared" si="164"/>
        <v>0</v>
      </c>
      <c r="AI355">
        <f t="shared" si="152"/>
        <v>0</v>
      </c>
      <c r="AJ355">
        <f t="shared" si="165"/>
        <v>0</v>
      </c>
      <c r="AL355" s="19">
        <f t="shared" si="153"/>
        <v>0</v>
      </c>
      <c r="AM355" s="15">
        <f t="shared" si="154"/>
        <v>0</v>
      </c>
      <c r="AN355" s="15">
        <f t="shared" si="155"/>
        <v>0</v>
      </c>
      <c r="AO355">
        <f t="shared" si="169"/>
        <v>0</v>
      </c>
      <c r="AP355" s="15">
        <f t="shared" si="156"/>
        <v>1</v>
      </c>
      <c r="AQ355">
        <f t="shared" si="166"/>
        <v>0</v>
      </c>
      <c r="AR355" s="15">
        <f t="shared" si="157"/>
        <v>0</v>
      </c>
      <c r="AS355">
        <f t="shared" si="167"/>
        <v>0</v>
      </c>
      <c r="AT355" s="15">
        <f t="shared" si="158"/>
        <v>0</v>
      </c>
      <c r="AU355">
        <f t="shared" si="168"/>
        <v>0</v>
      </c>
      <c r="AV355" s="15">
        <f t="shared" si="159"/>
        <v>0</v>
      </c>
      <c r="AW355">
        <f t="shared" ref="AW355:AW418" si="170">AL355*AM355*AV355</f>
        <v>0</v>
      </c>
    </row>
    <row r="356" spans="1:49" ht="15" customHeight="1">
      <c r="A356" s="95" t="s">
        <v>29</v>
      </c>
      <c r="B356" s="96">
        <v>10</v>
      </c>
      <c r="C356" s="97">
        <v>2014</v>
      </c>
      <c r="D356" s="95" t="s">
        <v>21</v>
      </c>
      <c r="E356" s="98">
        <v>4</v>
      </c>
      <c r="F356" s="98">
        <v>8</v>
      </c>
      <c r="G356" s="98">
        <v>25</v>
      </c>
      <c r="H356" s="98">
        <v>12</v>
      </c>
      <c r="I356" s="98">
        <v>13</v>
      </c>
      <c r="J356" s="99">
        <v>48</v>
      </c>
      <c r="K356" s="99">
        <v>38.3333333333333</v>
      </c>
      <c r="L356" s="99">
        <v>40</v>
      </c>
      <c r="M356" s="98">
        <v>64</v>
      </c>
      <c r="N356" s="98">
        <v>99</v>
      </c>
      <c r="O356" s="100">
        <v>75</v>
      </c>
      <c r="P356" s="98">
        <v>39</v>
      </c>
      <c r="Q356" s="99">
        <v>22.054347826087</v>
      </c>
      <c r="R356" s="100">
        <v>30</v>
      </c>
      <c r="S356" s="101">
        <v>42277</v>
      </c>
      <c r="T356">
        <f t="shared" si="143"/>
        <v>0</v>
      </c>
      <c r="U356">
        <f t="shared" si="144"/>
        <v>0</v>
      </c>
      <c r="V356">
        <f t="shared" si="145"/>
        <v>0</v>
      </c>
      <c r="W356">
        <f t="shared" si="160"/>
        <v>0</v>
      </c>
      <c r="Y356" s="19">
        <f t="shared" si="146"/>
        <v>0</v>
      </c>
      <c r="Z356" s="19">
        <f t="shared" si="147"/>
        <v>0</v>
      </c>
      <c r="AA356" s="19">
        <f t="shared" si="148"/>
        <v>0</v>
      </c>
      <c r="AB356" s="19">
        <f t="shared" si="161"/>
        <v>0</v>
      </c>
      <c r="AC356">
        <f t="shared" si="149"/>
        <v>0</v>
      </c>
      <c r="AD356">
        <f t="shared" si="162"/>
        <v>0</v>
      </c>
      <c r="AE356">
        <f t="shared" si="150"/>
        <v>0</v>
      </c>
      <c r="AF356">
        <f t="shared" si="163"/>
        <v>0</v>
      </c>
      <c r="AG356">
        <f t="shared" si="151"/>
        <v>1</v>
      </c>
      <c r="AH356">
        <f t="shared" si="164"/>
        <v>0</v>
      </c>
      <c r="AI356">
        <f t="shared" si="152"/>
        <v>0</v>
      </c>
      <c r="AJ356">
        <f t="shared" si="165"/>
        <v>0</v>
      </c>
      <c r="AL356" s="19">
        <f t="shared" si="153"/>
        <v>0</v>
      </c>
      <c r="AM356" s="15">
        <f t="shared" si="154"/>
        <v>1</v>
      </c>
      <c r="AN356" s="15">
        <f t="shared" si="155"/>
        <v>0</v>
      </c>
      <c r="AO356">
        <f t="shared" si="169"/>
        <v>0</v>
      </c>
      <c r="AP356" s="15">
        <f t="shared" si="156"/>
        <v>0</v>
      </c>
      <c r="AQ356">
        <f t="shared" si="166"/>
        <v>0</v>
      </c>
      <c r="AR356" s="15">
        <f t="shared" si="157"/>
        <v>0</v>
      </c>
      <c r="AS356">
        <f t="shared" si="167"/>
        <v>0</v>
      </c>
      <c r="AT356" s="15">
        <f t="shared" si="158"/>
        <v>1</v>
      </c>
      <c r="AU356">
        <f t="shared" si="168"/>
        <v>0</v>
      </c>
      <c r="AV356" s="15">
        <f t="shared" si="159"/>
        <v>0</v>
      </c>
      <c r="AW356">
        <f t="shared" si="170"/>
        <v>0</v>
      </c>
    </row>
    <row r="357" spans="1:49" ht="15" customHeight="1">
      <c r="A357" s="95" t="s">
        <v>29</v>
      </c>
      <c r="B357" s="96">
        <v>10</v>
      </c>
      <c r="C357" s="97">
        <v>2012</v>
      </c>
      <c r="D357" s="95" t="s">
        <v>19</v>
      </c>
      <c r="E357" s="98">
        <v>1</v>
      </c>
      <c r="F357" s="98">
        <v>14</v>
      </c>
      <c r="G357" s="98">
        <v>7</v>
      </c>
      <c r="H357" s="98">
        <v>0</v>
      </c>
      <c r="I357" s="98">
        <v>7</v>
      </c>
      <c r="J357" s="99">
        <v>0</v>
      </c>
      <c r="K357" s="99">
        <v>0</v>
      </c>
      <c r="L357" s="99">
        <v>40</v>
      </c>
      <c r="M357" s="98">
        <v>25</v>
      </c>
      <c r="N357" s="98">
        <v>25</v>
      </c>
      <c r="O357" s="100">
        <v>75</v>
      </c>
      <c r="P357" s="98">
        <v>18</v>
      </c>
      <c r="Q357" s="99">
        <v>15.3152173913043</v>
      </c>
      <c r="R357" s="100">
        <v>30</v>
      </c>
      <c r="S357" s="101">
        <v>42277</v>
      </c>
      <c r="T357">
        <f t="shared" si="143"/>
        <v>0</v>
      </c>
      <c r="U357">
        <f t="shared" si="144"/>
        <v>0</v>
      </c>
      <c r="V357">
        <f t="shared" si="145"/>
        <v>0</v>
      </c>
      <c r="W357">
        <f t="shared" si="160"/>
        <v>0</v>
      </c>
      <c r="Y357" s="19">
        <f t="shared" si="146"/>
        <v>0</v>
      </c>
      <c r="Z357" s="19">
        <f t="shared" si="147"/>
        <v>0</v>
      </c>
      <c r="AA357" s="19">
        <f t="shared" si="148"/>
        <v>1</v>
      </c>
      <c r="AB357" s="19">
        <f t="shared" si="161"/>
        <v>0</v>
      </c>
      <c r="AC357">
        <f t="shared" si="149"/>
        <v>0</v>
      </c>
      <c r="AD357">
        <f t="shared" si="162"/>
        <v>0</v>
      </c>
      <c r="AE357">
        <f t="shared" si="150"/>
        <v>0</v>
      </c>
      <c r="AF357">
        <f t="shared" si="163"/>
        <v>0</v>
      </c>
      <c r="AG357">
        <f t="shared" si="151"/>
        <v>0</v>
      </c>
      <c r="AH357">
        <f t="shared" si="164"/>
        <v>0</v>
      </c>
      <c r="AI357">
        <f t="shared" si="152"/>
        <v>0</v>
      </c>
      <c r="AJ357">
        <f t="shared" si="165"/>
        <v>0</v>
      </c>
      <c r="AL357" s="19">
        <f t="shared" si="153"/>
        <v>0</v>
      </c>
      <c r="AM357" s="15">
        <f t="shared" si="154"/>
        <v>0</v>
      </c>
      <c r="AN357" s="15">
        <f t="shared" si="155"/>
        <v>1</v>
      </c>
      <c r="AO357">
        <f t="shared" si="169"/>
        <v>0</v>
      </c>
      <c r="AP357" s="15">
        <f t="shared" si="156"/>
        <v>0</v>
      </c>
      <c r="AQ357">
        <f t="shared" si="166"/>
        <v>0</v>
      </c>
      <c r="AR357" s="15">
        <f t="shared" si="157"/>
        <v>0</v>
      </c>
      <c r="AS357">
        <f t="shared" si="167"/>
        <v>0</v>
      </c>
      <c r="AT357" s="15">
        <f t="shared" si="158"/>
        <v>0</v>
      </c>
      <c r="AU357">
        <f t="shared" si="168"/>
        <v>0</v>
      </c>
      <c r="AV357" s="15">
        <f t="shared" si="159"/>
        <v>0</v>
      </c>
      <c r="AW357">
        <f t="shared" si="170"/>
        <v>0</v>
      </c>
    </row>
    <row r="358" spans="1:49" ht="15" customHeight="1">
      <c r="A358" s="95" t="s">
        <v>29</v>
      </c>
      <c r="B358" s="96">
        <v>10</v>
      </c>
      <c r="C358" s="97">
        <v>2011</v>
      </c>
      <c r="D358" s="95" t="s">
        <v>18</v>
      </c>
      <c r="E358" s="98">
        <v>5</v>
      </c>
      <c r="F358" s="98">
        <v>13</v>
      </c>
      <c r="G358" s="98">
        <v>2</v>
      </c>
      <c r="H358" s="98">
        <v>0</v>
      </c>
      <c r="I358" s="98">
        <v>2</v>
      </c>
      <c r="J358" s="94"/>
      <c r="K358" s="99">
        <v>0</v>
      </c>
      <c r="L358" s="99">
        <v>40</v>
      </c>
      <c r="M358" s="94"/>
      <c r="N358" s="98">
        <v>13</v>
      </c>
      <c r="O358" s="100">
        <v>75</v>
      </c>
      <c r="P358" s="94"/>
      <c r="Q358" s="99">
        <v>7.1320754716981103</v>
      </c>
      <c r="R358" s="100">
        <v>30</v>
      </c>
      <c r="S358" s="101">
        <v>42277</v>
      </c>
      <c r="T358">
        <f t="shared" si="143"/>
        <v>0</v>
      </c>
      <c r="U358">
        <f t="shared" si="144"/>
        <v>0</v>
      </c>
      <c r="V358">
        <f t="shared" si="145"/>
        <v>1</v>
      </c>
      <c r="W358">
        <f t="shared" si="160"/>
        <v>0</v>
      </c>
      <c r="Y358" s="19">
        <f t="shared" si="146"/>
        <v>0</v>
      </c>
      <c r="Z358" s="19">
        <f t="shared" si="147"/>
        <v>0</v>
      </c>
      <c r="AA358" s="19">
        <f t="shared" si="148"/>
        <v>0</v>
      </c>
      <c r="AB358" s="19">
        <f t="shared" si="161"/>
        <v>0</v>
      </c>
      <c r="AC358">
        <f t="shared" si="149"/>
        <v>0</v>
      </c>
      <c r="AD358">
        <f t="shared" si="162"/>
        <v>0</v>
      </c>
      <c r="AE358">
        <f t="shared" si="150"/>
        <v>0</v>
      </c>
      <c r="AF358">
        <f t="shared" si="163"/>
        <v>0</v>
      </c>
      <c r="AG358">
        <f t="shared" si="151"/>
        <v>0</v>
      </c>
      <c r="AH358">
        <f t="shared" si="164"/>
        <v>0</v>
      </c>
      <c r="AI358">
        <f t="shared" si="152"/>
        <v>1</v>
      </c>
      <c r="AJ358">
        <f t="shared" si="165"/>
        <v>0</v>
      </c>
      <c r="AL358" s="19">
        <f t="shared" si="153"/>
        <v>0</v>
      </c>
      <c r="AM358" s="15">
        <f t="shared" si="154"/>
        <v>0</v>
      </c>
      <c r="AN358" s="15">
        <f t="shared" si="155"/>
        <v>0</v>
      </c>
      <c r="AO358">
        <f t="shared" si="169"/>
        <v>0</v>
      </c>
      <c r="AP358" s="15">
        <f t="shared" si="156"/>
        <v>0</v>
      </c>
      <c r="AQ358">
        <f t="shared" si="166"/>
        <v>0</v>
      </c>
      <c r="AR358" s="15">
        <f t="shared" si="157"/>
        <v>0</v>
      </c>
      <c r="AS358">
        <f t="shared" si="167"/>
        <v>0</v>
      </c>
      <c r="AT358" s="15">
        <f t="shared" si="158"/>
        <v>0</v>
      </c>
      <c r="AU358">
        <f t="shared" si="168"/>
        <v>0</v>
      </c>
      <c r="AV358" s="15">
        <f t="shared" si="159"/>
        <v>1</v>
      </c>
      <c r="AW358">
        <f t="shared" si="170"/>
        <v>0</v>
      </c>
    </row>
    <row r="359" spans="1:49" ht="15" customHeight="1">
      <c r="A359" s="95" t="s">
        <v>29</v>
      </c>
      <c r="B359" s="96">
        <v>10</v>
      </c>
      <c r="C359" s="97">
        <v>2012</v>
      </c>
      <c r="D359" s="95" t="s">
        <v>18</v>
      </c>
      <c r="E359" s="98">
        <v>5</v>
      </c>
      <c r="F359" s="98">
        <v>48</v>
      </c>
      <c r="G359" s="98">
        <v>26</v>
      </c>
      <c r="H359" s="98">
        <v>1</v>
      </c>
      <c r="I359" s="98">
        <v>25</v>
      </c>
      <c r="J359" s="94"/>
      <c r="K359" s="99">
        <v>3.8461538461538498</v>
      </c>
      <c r="L359" s="99">
        <v>40</v>
      </c>
      <c r="M359" s="94"/>
      <c r="N359" s="98">
        <v>59</v>
      </c>
      <c r="O359" s="100">
        <v>75</v>
      </c>
      <c r="P359" s="94"/>
      <c r="Q359" s="99">
        <v>23.472617056856201</v>
      </c>
      <c r="R359" s="100">
        <v>30</v>
      </c>
      <c r="S359" s="101">
        <v>42277</v>
      </c>
      <c r="T359">
        <f t="shared" si="143"/>
        <v>0</v>
      </c>
      <c r="U359">
        <f t="shared" si="144"/>
        <v>0</v>
      </c>
      <c r="V359">
        <f t="shared" si="145"/>
        <v>1</v>
      </c>
      <c r="W359">
        <f t="shared" si="160"/>
        <v>0</v>
      </c>
      <c r="Y359" s="19">
        <f t="shared" si="146"/>
        <v>0</v>
      </c>
      <c r="Z359" s="19">
        <f t="shared" si="147"/>
        <v>0</v>
      </c>
      <c r="AA359" s="19">
        <f t="shared" si="148"/>
        <v>0</v>
      </c>
      <c r="AB359" s="19">
        <f t="shared" si="161"/>
        <v>0</v>
      </c>
      <c r="AC359">
        <f t="shared" si="149"/>
        <v>0</v>
      </c>
      <c r="AD359">
        <f t="shared" si="162"/>
        <v>0</v>
      </c>
      <c r="AE359">
        <f t="shared" si="150"/>
        <v>0</v>
      </c>
      <c r="AF359">
        <f t="shared" si="163"/>
        <v>0</v>
      </c>
      <c r="AG359">
        <f t="shared" si="151"/>
        <v>0</v>
      </c>
      <c r="AH359">
        <f t="shared" si="164"/>
        <v>0</v>
      </c>
      <c r="AI359">
        <f t="shared" si="152"/>
        <v>1</v>
      </c>
      <c r="AJ359">
        <f t="shared" si="165"/>
        <v>0</v>
      </c>
      <c r="AL359" s="19">
        <f t="shared" si="153"/>
        <v>0</v>
      </c>
      <c r="AM359" s="15">
        <f t="shared" si="154"/>
        <v>0</v>
      </c>
      <c r="AN359" s="15">
        <f t="shared" si="155"/>
        <v>0</v>
      </c>
      <c r="AO359">
        <f t="shared" si="169"/>
        <v>0</v>
      </c>
      <c r="AP359" s="15">
        <f t="shared" si="156"/>
        <v>0</v>
      </c>
      <c r="AQ359">
        <f t="shared" si="166"/>
        <v>0</v>
      </c>
      <c r="AR359" s="15">
        <f t="shared" si="157"/>
        <v>0</v>
      </c>
      <c r="AS359">
        <f t="shared" si="167"/>
        <v>0</v>
      </c>
      <c r="AT359" s="15">
        <f t="shared" si="158"/>
        <v>0</v>
      </c>
      <c r="AU359">
        <f t="shared" si="168"/>
        <v>0</v>
      </c>
      <c r="AV359" s="15">
        <f t="shared" si="159"/>
        <v>1</v>
      </c>
      <c r="AW359">
        <f t="shared" si="170"/>
        <v>0</v>
      </c>
    </row>
    <row r="360" spans="1:49" ht="15" customHeight="1">
      <c r="A360" s="95" t="s">
        <v>29</v>
      </c>
      <c r="B360" s="96">
        <v>10</v>
      </c>
      <c r="C360" s="97">
        <v>2015</v>
      </c>
      <c r="D360" s="95" t="s">
        <v>19</v>
      </c>
      <c r="E360" s="98">
        <v>1</v>
      </c>
      <c r="F360" s="98">
        <v>3</v>
      </c>
      <c r="G360" s="98">
        <v>4</v>
      </c>
      <c r="H360" s="98">
        <v>3</v>
      </c>
      <c r="I360" s="98">
        <v>1</v>
      </c>
      <c r="J360" s="99">
        <v>75</v>
      </c>
      <c r="K360" s="99">
        <v>75</v>
      </c>
      <c r="L360" s="99">
        <v>40</v>
      </c>
      <c r="M360" s="98">
        <v>42</v>
      </c>
      <c r="N360" s="98">
        <v>42</v>
      </c>
      <c r="O360" s="100">
        <v>75</v>
      </c>
      <c r="P360" s="98">
        <v>38</v>
      </c>
      <c r="Q360" s="99">
        <v>19.8586956521739</v>
      </c>
      <c r="R360" s="100">
        <v>30</v>
      </c>
      <c r="S360" s="101">
        <v>42277</v>
      </c>
      <c r="T360">
        <f t="shared" si="143"/>
        <v>0</v>
      </c>
      <c r="U360">
        <f t="shared" si="144"/>
        <v>1</v>
      </c>
      <c r="V360">
        <f t="shared" si="145"/>
        <v>0</v>
      </c>
      <c r="W360">
        <f t="shared" si="160"/>
        <v>0</v>
      </c>
      <c r="Y360" s="19">
        <f t="shared" si="146"/>
        <v>0</v>
      </c>
      <c r="Z360" s="19">
        <f t="shared" si="147"/>
        <v>1</v>
      </c>
      <c r="AA360" s="19">
        <f t="shared" si="148"/>
        <v>1</v>
      </c>
      <c r="AB360" s="19">
        <f t="shared" si="161"/>
        <v>0</v>
      </c>
      <c r="AC360">
        <f t="shared" si="149"/>
        <v>0</v>
      </c>
      <c r="AD360">
        <f t="shared" si="162"/>
        <v>0</v>
      </c>
      <c r="AE360">
        <f t="shared" si="150"/>
        <v>0</v>
      </c>
      <c r="AF360">
        <f t="shared" si="163"/>
        <v>0</v>
      </c>
      <c r="AG360">
        <f t="shared" si="151"/>
        <v>0</v>
      </c>
      <c r="AH360">
        <f t="shared" si="164"/>
        <v>0</v>
      </c>
      <c r="AI360">
        <f t="shared" si="152"/>
        <v>0</v>
      </c>
      <c r="AJ360">
        <f t="shared" si="165"/>
        <v>0</v>
      </c>
      <c r="AL360" s="19">
        <f t="shared" si="153"/>
        <v>0</v>
      </c>
      <c r="AM360" s="15">
        <f t="shared" si="154"/>
        <v>0</v>
      </c>
      <c r="AN360" s="15">
        <f t="shared" si="155"/>
        <v>1</v>
      </c>
      <c r="AO360">
        <f t="shared" si="169"/>
        <v>0</v>
      </c>
      <c r="AP360" s="15">
        <f t="shared" si="156"/>
        <v>0</v>
      </c>
      <c r="AQ360">
        <f t="shared" si="166"/>
        <v>0</v>
      </c>
      <c r="AR360" s="15">
        <f t="shared" si="157"/>
        <v>0</v>
      </c>
      <c r="AS360">
        <f t="shared" si="167"/>
        <v>0</v>
      </c>
      <c r="AT360" s="15">
        <f t="shared" si="158"/>
        <v>0</v>
      </c>
      <c r="AU360">
        <f t="shared" si="168"/>
        <v>0</v>
      </c>
      <c r="AV360" s="15">
        <f t="shared" si="159"/>
        <v>0</v>
      </c>
      <c r="AW360">
        <f t="shared" si="170"/>
        <v>0</v>
      </c>
    </row>
    <row r="361" spans="1:49" ht="15" customHeight="1">
      <c r="A361" s="95" t="s">
        <v>29</v>
      </c>
      <c r="B361" s="96">
        <v>10</v>
      </c>
      <c r="C361" s="97">
        <v>2015</v>
      </c>
      <c r="D361" s="95" t="s">
        <v>20</v>
      </c>
      <c r="E361" s="98">
        <v>3</v>
      </c>
      <c r="F361" s="98">
        <v>4</v>
      </c>
      <c r="G361" s="98">
        <v>8</v>
      </c>
      <c r="H361" s="98">
        <v>4</v>
      </c>
      <c r="I361" s="98">
        <v>4</v>
      </c>
      <c r="J361" s="99">
        <v>50</v>
      </c>
      <c r="K361" s="99">
        <v>55.5555555555556</v>
      </c>
      <c r="L361" s="99">
        <v>40</v>
      </c>
      <c r="M361" s="98">
        <v>22</v>
      </c>
      <c r="N361" s="98">
        <v>50</v>
      </c>
      <c r="O361" s="100">
        <v>75</v>
      </c>
      <c r="P361" s="98">
        <v>14</v>
      </c>
      <c r="Q361" s="99">
        <v>7.9890109890109899</v>
      </c>
      <c r="R361" s="100">
        <v>30</v>
      </c>
      <c r="S361" s="101">
        <v>42277</v>
      </c>
      <c r="T361">
        <f t="shared" si="143"/>
        <v>0</v>
      </c>
      <c r="U361">
        <f t="shared" si="144"/>
        <v>1</v>
      </c>
      <c r="V361">
        <f t="shared" si="145"/>
        <v>0</v>
      </c>
      <c r="W361">
        <f t="shared" si="160"/>
        <v>0</v>
      </c>
      <c r="Y361" s="19">
        <f t="shared" si="146"/>
        <v>0</v>
      </c>
      <c r="Z361" s="19">
        <f t="shared" si="147"/>
        <v>1</v>
      </c>
      <c r="AA361" s="19">
        <f t="shared" si="148"/>
        <v>0</v>
      </c>
      <c r="AB361" s="19">
        <f t="shared" si="161"/>
        <v>0</v>
      </c>
      <c r="AC361">
        <f t="shared" si="149"/>
        <v>0</v>
      </c>
      <c r="AD361">
        <f t="shared" si="162"/>
        <v>0</v>
      </c>
      <c r="AE361">
        <f t="shared" si="150"/>
        <v>1</v>
      </c>
      <c r="AF361">
        <f t="shared" si="163"/>
        <v>0</v>
      </c>
      <c r="AG361">
        <f t="shared" si="151"/>
        <v>0</v>
      </c>
      <c r="AH361">
        <f t="shared" si="164"/>
        <v>0</v>
      </c>
      <c r="AI361">
        <f t="shared" si="152"/>
        <v>0</v>
      </c>
      <c r="AJ361">
        <f t="shared" si="165"/>
        <v>0</v>
      </c>
      <c r="AL361" s="19">
        <f t="shared" si="153"/>
        <v>0</v>
      </c>
      <c r="AM361" s="15">
        <f t="shared" si="154"/>
        <v>0</v>
      </c>
      <c r="AN361" s="15">
        <f t="shared" si="155"/>
        <v>0</v>
      </c>
      <c r="AO361">
        <f t="shared" si="169"/>
        <v>0</v>
      </c>
      <c r="AP361" s="15">
        <f t="shared" si="156"/>
        <v>0</v>
      </c>
      <c r="AQ361">
        <f t="shared" si="166"/>
        <v>0</v>
      </c>
      <c r="AR361" s="15">
        <f t="shared" si="157"/>
        <v>1</v>
      </c>
      <c r="AS361">
        <f t="shared" si="167"/>
        <v>0</v>
      </c>
      <c r="AT361" s="15">
        <f t="shared" si="158"/>
        <v>0</v>
      </c>
      <c r="AU361">
        <f t="shared" si="168"/>
        <v>0</v>
      </c>
      <c r="AV361" s="15">
        <f t="shared" si="159"/>
        <v>0</v>
      </c>
      <c r="AW361">
        <f t="shared" si="170"/>
        <v>0</v>
      </c>
    </row>
    <row r="362" spans="1:49" ht="15" customHeight="1">
      <c r="A362" s="95" t="s">
        <v>29</v>
      </c>
      <c r="B362" s="96">
        <v>10</v>
      </c>
      <c r="C362" s="97">
        <v>2015</v>
      </c>
      <c r="D362" s="95" t="s">
        <v>18</v>
      </c>
      <c r="E362" s="98">
        <v>5</v>
      </c>
      <c r="F362" s="98">
        <v>11</v>
      </c>
      <c r="G362" s="98">
        <v>36</v>
      </c>
      <c r="H362" s="98">
        <v>20</v>
      </c>
      <c r="I362" s="98">
        <v>16</v>
      </c>
      <c r="J362" s="94"/>
      <c r="K362" s="99">
        <v>55.5555555555556</v>
      </c>
      <c r="L362" s="99">
        <v>40</v>
      </c>
      <c r="M362" s="94"/>
      <c r="N362" s="98">
        <v>50</v>
      </c>
      <c r="O362" s="100">
        <v>75</v>
      </c>
      <c r="P362" s="94"/>
      <c r="Q362" s="99">
        <v>12.956642954469</v>
      </c>
      <c r="R362" s="100">
        <v>30</v>
      </c>
      <c r="S362" s="101">
        <v>42277</v>
      </c>
      <c r="T362">
        <f t="shared" si="143"/>
        <v>0</v>
      </c>
      <c r="U362">
        <f t="shared" si="144"/>
        <v>1</v>
      </c>
      <c r="V362">
        <f t="shared" si="145"/>
        <v>1</v>
      </c>
      <c r="W362">
        <f t="shared" si="160"/>
        <v>0</v>
      </c>
      <c r="Y362" s="19">
        <f t="shared" si="146"/>
        <v>0</v>
      </c>
      <c r="Z362" s="19">
        <f t="shared" si="147"/>
        <v>1</v>
      </c>
      <c r="AA362" s="19">
        <f t="shared" si="148"/>
        <v>0</v>
      </c>
      <c r="AB362" s="19">
        <f t="shared" si="161"/>
        <v>0</v>
      </c>
      <c r="AC362">
        <f t="shared" si="149"/>
        <v>0</v>
      </c>
      <c r="AD362">
        <f t="shared" si="162"/>
        <v>0</v>
      </c>
      <c r="AE362">
        <f t="shared" si="150"/>
        <v>0</v>
      </c>
      <c r="AF362">
        <f t="shared" si="163"/>
        <v>0</v>
      </c>
      <c r="AG362">
        <f t="shared" si="151"/>
        <v>0</v>
      </c>
      <c r="AH362">
        <f t="shared" si="164"/>
        <v>0</v>
      </c>
      <c r="AI362">
        <f t="shared" si="152"/>
        <v>1</v>
      </c>
      <c r="AJ362">
        <f t="shared" si="165"/>
        <v>0</v>
      </c>
      <c r="AL362" s="19">
        <f t="shared" si="153"/>
        <v>0</v>
      </c>
      <c r="AM362" s="15">
        <f t="shared" si="154"/>
        <v>0</v>
      </c>
      <c r="AN362" s="15">
        <f t="shared" si="155"/>
        <v>0</v>
      </c>
      <c r="AO362">
        <f t="shared" si="169"/>
        <v>0</v>
      </c>
      <c r="AP362" s="15">
        <f t="shared" si="156"/>
        <v>0</v>
      </c>
      <c r="AQ362">
        <f t="shared" si="166"/>
        <v>0</v>
      </c>
      <c r="AR362" s="15">
        <f t="shared" si="157"/>
        <v>0</v>
      </c>
      <c r="AS362">
        <f t="shared" si="167"/>
        <v>0</v>
      </c>
      <c r="AT362" s="15">
        <f t="shared" si="158"/>
        <v>0</v>
      </c>
      <c r="AU362">
        <f t="shared" si="168"/>
        <v>0</v>
      </c>
      <c r="AV362" s="15">
        <f t="shared" si="159"/>
        <v>1</v>
      </c>
      <c r="AW362">
        <f t="shared" si="170"/>
        <v>0</v>
      </c>
    </row>
    <row r="363" spans="1:49" ht="15" customHeight="1">
      <c r="A363" s="95" t="s">
        <v>29</v>
      </c>
      <c r="B363" s="96">
        <v>10</v>
      </c>
      <c r="C363" s="97">
        <v>2011</v>
      </c>
      <c r="D363" s="95" t="s">
        <v>21</v>
      </c>
      <c r="E363" s="98">
        <v>4</v>
      </c>
      <c r="F363" s="98">
        <v>13</v>
      </c>
      <c r="G363" s="98">
        <v>2</v>
      </c>
      <c r="H363" s="98">
        <v>0</v>
      </c>
      <c r="I363" s="98">
        <v>2</v>
      </c>
      <c r="J363" s="99">
        <v>0</v>
      </c>
      <c r="K363" s="99">
        <v>0</v>
      </c>
      <c r="L363" s="99">
        <v>40</v>
      </c>
      <c r="M363" s="98">
        <v>13</v>
      </c>
      <c r="N363" s="98">
        <v>13</v>
      </c>
      <c r="O363" s="100">
        <v>75</v>
      </c>
      <c r="P363" s="98">
        <v>11</v>
      </c>
      <c r="Q363" s="99">
        <v>7.1320754716981103</v>
      </c>
      <c r="R363" s="100">
        <v>30</v>
      </c>
      <c r="S363" s="101">
        <v>42277</v>
      </c>
      <c r="T363">
        <f t="shared" si="143"/>
        <v>0</v>
      </c>
      <c r="U363">
        <f t="shared" si="144"/>
        <v>0</v>
      </c>
      <c r="V363">
        <f t="shared" si="145"/>
        <v>0</v>
      </c>
      <c r="W363">
        <f t="shared" si="160"/>
        <v>0</v>
      </c>
      <c r="Y363" s="19">
        <f t="shared" si="146"/>
        <v>0</v>
      </c>
      <c r="Z363" s="19">
        <f t="shared" si="147"/>
        <v>0</v>
      </c>
      <c r="AA363" s="19">
        <f t="shared" si="148"/>
        <v>0</v>
      </c>
      <c r="AB363" s="19">
        <f t="shared" si="161"/>
        <v>0</v>
      </c>
      <c r="AC363">
        <f t="shared" si="149"/>
        <v>0</v>
      </c>
      <c r="AD363">
        <f t="shared" si="162"/>
        <v>0</v>
      </c>
      <c r="AE363">
        <f t="shared" si="150"/>
        <v>0</v>
      </c>
      <c r="AF363">
        <f t="shared" si="163"/>
        <v>0</v>
      </c>
      <c r="AG363">
        <f t="shared" si="151"/>
        <v>1</v>
      </c>
      <c r="AH363">
        <f t="shared" si="164"/>
        <v>0</v>
      </c>
      <c r="AI363">
        <f t="shared" si="152"/>
        <v>0</v>
      </c>
      <c r="AJ363">
        <f t="shared" si="165"/>
        <v>0</v>
      </c>
      <c r="AL363" s="19">
        <f t="shared" si="153"/>
        <v>0</v>
      </c>
      <c r="AM363" s="15">
        <f t="shared" si="154"/>
        <v>0</v>
      </c>
      <c r="AN363" s="15">
        <f t="shared" si="155"/>
        <v>0</v>
      </c>
      <c r="AO363">
        <f t="shared" si="169"/>
        <v>0</v>
      </c>
      <c r="AP363" s="15">
        <f t="shared" si="156"/>
        <v>0</v>
      </c>
      <c r="AQ363">
        <f t="shared" si="166"/>
        <v>0</v>
      </c>
      <c r="AR363" s="15">
        <f t="shared" si="157"/>
        <v>0</v>
      </c>
      <c r="AS363">
        <f t="shared" si="167"/>
        <v>0</v>
      </c>
      <c r="AT363" s="15">
        <f t="shared" si="158"/>
        <v>1</v>
      </c>
      <c r="AU363">
        <f t="shared" si="168"/>
        <v>0</v>
      </c>
      <c r="AV363" s="15">
        <f t="shared" si="159"/>
        <v>0</v>
      </c>
      <c r="AW363">
        <f t="shared" si="170"/>
        <v>0</v>
      </c>
    </row>
    <row r="364" spans="1:49" ht="15" customHeight="1">
      <c r="A364" s="95" t="s">
        <v>29</v>
      </c>
      <c r="B364" s="96">
        <v>10</v>
      </c>
      <c r="C364" s="97">
        <v>2014</v>
      </c>
      <c r="D364" s="95" t="s">
        <v>20</v>
      </c>
      <c r="E364" s="98">
        <v>3</v>
      </c>
      <c r="F364" s="98">
        <v>10</v>
      </c>
      <c r="G364" s="98">
        <v>4</v>
      </c>
      <c r="H364" s="98">
        <v>0</v>
      </c>
      <c r="I364" s="98">
        <v>4</v>
      </c>
      <c r="J364" s="99">
        <v>0</v>
      </c>
      <c r="K364" s="99">
        <v>31.428571428571399</v>
      </c>
      <c r="L364" s="99">
        <v>40</v>
      </c>
      <c r="M364" s="98">
        <v>60</v>
      </c>
      <c r="N364" s="98">
        <v>91</v>
      </c>
      <c r="O364" s="100">
        <v>75</v>
      </c>
      <c r="P364" s="98">
        <v>56</v>
      </c>
      <c r="Q364" s="99">
        <v>49.625</v>
      </c>
      <c r="R364" s="100">
        <v>30</v>
      </c>
      <c r="S364" s="101">
        <v>42277</v>
      </c>
      <c r="T364">
        <f t="shared" si="143"/>
        <v>0</v>
      </c>
      <c r="U364">
        <f t="shared" si="144"/>
        <v>0</v>
      </c>
      <c r="V364">
        <f t="shared" si="145"/>
        <v>0</v>
      </c>
      <c r="W364">
        <f t="shared" si="160"/>
        <v>0</v>
      </c>
      <c r="Y364" s="19">
        <f t="shared" si="146"/>
        <v>0</v>
      </c>
      <c r="Z364" s="19">
        <f t="shared" si="147"/>
        <v>0</v>
      </c>
      <c r="AA364" s="19">
        <f t="shared" si="148"/>
        <v>0</v>
      </c>
      <c r="AB364" s="19">
        <f t="shared" si="161"/>
        <v>0</v>
      </c>
      <c r="AC364">
        <f t="shared" si="149"/>
        <v>0</v>
      </c>
      <c r="AD364">
        <f t="shared" si="162"/>
        <v>0</v>
      </c>
      <c r="AE364">
        <f t="shared" si="150"/>
        <v>1</v>
      </c>
      <c r="AF364">
        <f t="shared" si="163"/>
        <v>0</v>
      </c>
      <c r="AG364">
        <f t="shared" si="151"/>
        <v>0</v>
      </c>
      <c r="AH364">
        <f t="shared" si="164"/>
        <v>0</v>
      </c>
      <c r="AI364">
        <f t="shared" si="152"/>
        <v>0</v>
      </c>
      <c r="AJ364">
        <f t="shared" si="165"/>
        <v>0</v>
      </c>
      <c r="AL364" s="19">
        <f t="shared" si="153"/>
        <v>0</v>
      </c>
      <c r="AM364" s="15">
        <f t="shared" si="154"/>
        <v>1</v>
      </c>
      <c r="AN364" s="15">
        <f t="shared" si="155"/>
        <v>0</v>
      </c>
      <c r="AO364">
        <f t="shared" si="169"/>
        <v>0</v>
      </c>
      <c r="AP364" s="15">
        <f t="shared" si="156"/>
        <v>0</v>
      </c>
      <c r="AQ364">
        <f t="shared" si="166"/>
        <v>0</v>
      </c>
      <c r="AR364" s="15">
        <f t="shared" si="157"/>
        <v>1</v>
      </c>
      <c r="AS364">
        <f t="shared" si="167"/>
        <v>0</v>
      </c>
      <c r="AT364" s="15">
        <f t="shared" si="158"/>
        <v>0</v>
      </c>
      <c r="AU364">
        <f t="shared" si="168"/>
        <v>0</v>
      </c>
      <c r="AV364" s="15">
        <f t="shared" si="159"/>
        <v>0</v>
      </c>
      <c r="AW364">
        <f t="shared" si="170"/>
        <v>0</v>
      </c>
    </row>
    <row r="365" spans="1:49" ht="15" customHeight="1">
      <c r="A365" s="95" t="s">
        <v>29</v>
      </c>
      <c r="B365" s="96">
        <v>10</v>
      </c>
      <c r="C365" s="97">
        <v>2014</v>
      </c>
      <c r="D365" s="95" t="s">
        <v>18</v>
      </c>
      <c r="E365" s="98">
        <v>5</v>
      </c>
      <c r="F365" s="98">
        <v>39</v>
      </c>
      <c r="G365" s="98">
        <v>60</v>
      </c>
      <c r="H365" s="98">
        <v>23</v>
      </c>
      <c r="I365" s="98">
        <v>37</v>
      </c>
      <c r="J365" s="94"/>
      <c r="K365" s="99">
        <v>38.3333333333333</v>
      </c>
      <c r="L365" s="99">
        <v>40</v>
      </c>
      <c r="M365" s="94"/>
      <c r="N365" s="98">
        <v>99</v>
      </c>
      <c r="O365" s="100">
        <v>75</v>
      </c>
      <c r="P365" s="94"/>
      <c r="Q365" s="99">
        <v>47.066213768115901</v>
      </c>
      <c r="R365" s="100">
        <v>30</v>
      </c>
      <c r="S365" s="101">
        <v>42277</v>
      </c>
      <c r="T365">
        <f t="shared" si="143"/>
        <v>0</v>
      </c>
      <c r="U365">
        <f t="shared" si="144"/>
        <v>0</v>
      </c>
      <c r="V365">
        <f t="shared" si="145"/>
        <v>1</v>
      </c>
      <c r="W365">
        <f t="shared" si="160"/>
        <v>0</v>
      </c>
      <c r="Y365" s="19">
        <f t="shared" si="146"/>
        <v>0</v>
      </c>
      <c r="Z365" s="19">
        <f t="shared" si="147"/>
        <v>0</v>
      </c>
      <c r="AA365" s="19">
        <f t="shared" si="148"/>
        <v>0</v>
      </c>
      <c r="AB365" s="19">
        <f t="shared" si="161"/>
        <v>0</v>
      </c>
      <c r="AC365">
        <f t="shared" si="149"/>
        <v>0</v>
      </c>
      <c r="AD365">
        <f t="shared" si="162"/>
        <v>0</v>
      </c>
      <c r="AE365">
        <f t="shared" si="150"/>
        <v>0</v>
      </c>
      <c r="AF365">
        <f t="shared" si="163"/>
        <v>0</v>
      </c>
      <c r="AG365">
        <f t="shared" si="151"/>
        <v>0</v>
      </c>
      <c r="AH365">
        <f t="shared" si="164"/>
        <v>0</v>
      </c>
      <c r="AI365">
        <f t="shared" si="152"/>
        <v>1</v>
      </c>
      <c r="AJ365">
        <f t="shared" si="165"/>
        <v>0</v>
      </c>
      <c r="AL365" s="19">
        <f t="shared" si="153"/>
        <v>0</v>
      </c>
      <c r="AM365" s="15">
        <f t="shared" si="154"/>
        <v>1</v>
      </c>
      <c r="AN365" s="15">
        <f t="shared" si="155"/>
        <v>0</v>
      </c>
      <c r="AO365">
        <f t="shared" si="169"/>
        <v>0</v>
      </c>
      <c r="AP365" s="15">
        <f t="shared" si="156"/>
        <v>0</v>
      </c>
      <c r="AQ365">
        <f t="shared" si="166"/>
        <v>0</v>
      </c>
      <c r="AR365" s="15">
        <f t="shared" si="157"/>
        <v>0</v>
      </c>
      <c r="AS365">
        <f t="shared" si="167"/>
        <v>0</v>
      </c>
      <c r="AT365" s="15">
        <f t="shared" si="158"/>
        <v>0</v>
      </c>
      <c r="AU365">
        <f t="shared" si="168"/>
        <v>0</v>
      </c>
      <c r="AV365" s="15">
        <f t="shared" si="159"/>
        <v>1</v>
      </c>
      <c r="AW365">
        <f t="shared" si="170"/>
        <v>0</v>
      </c>
    </row>
    <row r="366" spans="1:49" ht="15" customHeight="1">
      <c r="A366" s="95" t="s">
        <v>30</v>
      </c>
      <c r="B366" s="96">
        <v>11</v>
      </c>
      <c r="C366" s="97">
        <v>2011</v>
      </c>
      <c r="D366" s="95" t="s">
        <v>18</v>
      </c>
      <c r="E366" s="98">
        <v>5</v>
      </c>
      <c r="F366" s="98">
        <v>2</v>
      </c>
      <c r="G366" s="98">
        <v>0</v>
      </c>
      <c r="H366" s="94"/>
      <c r="I366" s="94"/>
      <c r="J366" s="94"/>
      <c r="K366" s="94"/>
      <c r="L366" s="99">
        <v>40</v>
      </c>
      <c r="M366" s="94"/>
      <c r="N366" s="98">
        <v>2</v>
      </c>
      <c r="O366" s="100">
        <v>75</v>
      </c>
      <c r="P366" s="94"/>
      <c r="Q366" s="99">
        <v>1.6781609195402301</v>
      </c>
      <c r="R366" s="100">
        <v>30</v>
      </c>
      <c r="S366" s="101">
        <v>42277</v>
      </c>
      <c r="T366">
        <f t="shared" si="143"/>
        <v>0</v>
      </c>
      <c r="U366">
        <f t="shared" si="144"/>
        <v>0</v>
      </c>
      <c r="V366">
        <f t="shared" si="145"/>
        <v>1</v>
      </c>
      <c r="W366">
        <f t="shared" si="160"/>
        <v>0</v>
      </c>
      <c r="Y366" s="19">
        <f t="shared" si="146"/>
        <v>0</v>
      </c>
      <c r="Z366" s="19">
        <f t="shared" si="147"/>
        <v>0</v>
      </c>
      <c r="AA366" s="19">
        <f t="shared" si="148"/>
        <v>0</v>
      </c>
      <c r="AB366" s="19">
        <f t="shared" si="161"/>
        <v>0</v>
      </c>
      <c r="AC366">
        <f t="shared" si="149"/>
        <v>0</v>
      </c>
      <c r="AD366">
        <f t="shared" si="162"/>
        <v>0</v>
      </c>
      <c r="AE366">
        <f t="shared" si="150"/>
        <v>0</v>
      </c>
      <c r="AF366">
        <f t="shared" si="163"/>
        <v>0</v>
      </c>
      <c r="AG366">
        <f t="shared" si="151"/>
        <v>0</v>
      </c>
      <c r="AH366">
        <f t="shared" si="164"/>
        <v>0</v>
      </c>
      <c r="AI366">
        <f t="shared" si="152"/>
        <v>1</v>
      </c>
      <c r="AJ366">
        <f t="shared" si="165"/>
        <v>0</v>
      </c>
      <c r="AL366" s="19">
        <f t="shared" si="153"/>
        <v>0</v>
      </c>
      <c r="AM366" s="15">
        <f t="shared" si="154"/>
        <v>0</v>
      </c>
      <c r="AN366" s="15">
        <f t="shared" si="155"/>
        <v>0</v>
      </c>
      <c r="AO366">
        <f t="shared" si="169"/>
        <v>0</v>
      </c>
      <c r="AP366" s="15">
        <f t="shared" si="156"/>
        <v>0</v>
      </c>
      <c r="AQ366">
        <f t="shared" si="166"/>
        <v>0</v>
      </c>
      <c r="AR366" s="15">
        <f t="shared" si="157"/>
        <v>0</v>
      </c>
      <c r="AS366">
        <f t="shared" si="167"/>
        <v>0</v>
      </c>
      <c r="AT366" s="15">
        <f t="shared" si="158"/>
        <v>0</v>
      </c>
      <c r="AU366">
        <f t="shared" si="168"/>
        <v>0</v>
      </c>
      <c r="AV366" s="15">
        <f t="shared" si="159"/>
        <v>1</v>
      </c>
      <c r="AW366">
        <f t="shared" si="170"/>
        <v>0</v>
      </c>
    </row>
    <row r="367" spans="1:49" ht="15" customHeight="1">
      <c r="A367" s="95" t="s">
        <v>30</v>
      </c>
      <c r="B367" s="96">
        <v>11</v>
      </c>
      <c r="C367" s="97">
        <v>2013</v>
      </c>
      <c r="D367" s="95" t="s">
        <v>20</v>
      </c>
      <c r="E367" s="98">
        <v>3</v>
      </c>
      <c r="F367" s="98">
        <v>7</v>
      </c>
      <c r="G367" s="98">
        <v>7</v>
      </c>
      <c r="H367" s="98">
        <v>6</v>
      </c>
      <c r="I367" s="98">
        <v>1</v>
      </c>
      <c r="J367" s="99">
        <v>85.714285714285694</v>
      </c>
      <c r="K367" s="99">
        <v>56.6666666666667</v>
      </c>
      <c r="L367" s="99">
        <v>40</v>
      </c>
      <c r="M367" s="98">
        <v>58</v>
      </c>
      <c r="N367" s="98">
        <v>81</v>
      </c>
      <c r="O367" s="100">
        <v>75</v>
      </c>
      <c r="P367" s="98">
        <v>51</v>
      </c>
      <c r="Q367" s="99">
        <v>52.615384615384599</v>
      </c>
      <c r="R367" s="100">
        <v>30</v>
      </c>
      <c r="S367" s="101">
        <v>42277</v>
      </c>
      <c r="T367">
        <f t="shared" si="143"/>
        <v>0</v>
      </c>
      <c r="U367">
        <f t="shared" si="144"/>
        <v>0</v>
      </c>
      <c r="V367">
        <f t="shared" si="145"/>
        <v>0</v>
      </c>
      <c r="W367">
        <f t="shared" si="160"/>
        <v>0</v>
      </c>
      <c r="Y367" s="19">
        <f t="shared" si="146"/>
        <v>0</v>
      </c>
      <c r="Z367" s="19">
        <f t="shared" si="147"/>
        <v>0</v>
      </c>
      <c r="AA367" s="19">
        <f t="shared" si="148"/>
        <v>0</v>
      </c>
      <c r="AB367" s="19">
        <f t="shared" si="161"/>
        <v>0</v>
      </c>
      <c r="AC367">
        <f t="shared" si="149"/>
        <v>0</v>
      </c>
      <c r="AD367">
        <f t="shared" si="162"/>
        <v>0</v>
      </c>
      <c r="AE367">
        <f t="shared" si="150"/>
        <v>1</v>
      </c>
      <c r="AF367">
        <f t="shared" si="163"/>
        <v>0</v>
      </c>
      <c r="AG367">
        <f t="shared" si="151"/>
        <v>0</v>
      </c>
      <c r="AH367">
        <f t="shared" si="164"/>
        <v>0</v>
      </c>
      <c r="AI367">
        <f t="shared" si="152"/>
        <v>0</v>
      </c>
      <c r="AJ367">
        <f t="shared" si="165"/>
        <v>0</v>
      </c>
      <c r="AL367" s="19">
        <f t="shared" si="153"/>
        <v>0</v>
      </c>
      <c r="AM367" s="15">
        <f t="shared" si="154"/>
        <v>0</v>
      </c>
      <c r="AN367" s="15">
        <f t="shared" si="155"/>
        <v>0</v>
      </c>
      <c r="AO367">
        <f t="shared" si="169"/>
        <v>0</v>
      </c>
      <c r="AP367" s="15">
        <f t="shared" si="156"/>
        <v>0</v>
      </c>
      <c r="AQ367">
        <f t="shared" si="166"/>
        <v>0</v>
      </c>
      <c r="AR367" s="15">
        <f t="shared" si="157"/>
        <v>1</v>
      </c>
      <c r="AS367">
        <f t="shared" si="167"/>
        <v>0</v>
      </c>
      <c r="AT367" s="15">
        <f t="shared" si="158"/>
        <v>0</v>
      </c>
      <c r="AU367">
        <f t="shared" si="168"/>
        <v>0</v>
      </c>
      <c r="AV367" s="15">
        <f t="shared" si="159"/>
        <v>0</v>
      </c>
      <c r="AW367">
        <f t="shared" si="170"/>
        <v>0</v>
      </c>
    </row>
    <row r="368" spans="1:49" ht="15" customHeight="1">
      <c r="A368" s="95" t="s">
        <v>30</v>
      </c>
      <c r="B368" s="96">
        <v>11</v>
      </c>
      <c r="C368" s="97">
        <v>2013</v>
      </c>
      <c r="D368" s="95" t="s">
        <v>19</v>
      </c>
      <c r="E368" s="98">
        <v>1</v>
      </c>
      <c r="F368" s="98">
        <v>15</v>
      </c>
      <c r="G368" s="98">
        <v>11</v>
      </c>
      <c r="H368" s="98">
        <v>3</v>
      </c>
      <c r="I368" s="98">
        <v>8</v>
      </c>
      <c r="J368" s="99">
        <v>27.272727272727298</v>
      </c>
      <c r="K368" s="99">
        <v>27.272727272727298</v>
      </c>
      <c r="L368" s="99">
        <v>40</v>
      </c>
      <c r="M368" s="98">
        <v>56</v>
      </c>
      <c r="N368" s="98">
        <v>56</v>
      </c>
      <c r="O368" s="100">
        <v>75</v>
      </c>
      <c r="P368" s="98">
        <v>45</v>
      </c>
      <c r="Q368" s="99">
        <v>44.434782608695599</v>
      </c>
      <c r="R368" s="100">
        <v>30</v>
      </c>
      <c r="S368" s="101">
        <v>42277</v>
      </c>
      <c r="T368">
        <f t="shared" si="143"/>
        <v>0</v>
      </c>
      <c r="U368">
        <f t="shared" si="144"/>
        <v>0</v>
      </c>
      <c r="V368">
        <f t="shared" si="145"/>
        <v>0</v>
      </c>
      <c r="W368">
        <f t="shared" si="160"/>
        <v>0</v>
      </c>
      <c r="Y368" s="19">
        <f t="shared" si="146"/>
        <v>0</v>
      </c>
      <c r="Z368" s="19">
        <f t="shared" si="147"/>
        <v>0</v>
      </c>
      <c r="AA368" s="19">
        <f t="shared" si="148"/>
        <v>1</v>
      </c>
      <c r="AB368" s="19">
        <f t="shared" si="161"/>
        <v>0</v>
      </c>
      <c r="AC368">
        <f t="shared" si="149"/>
        <v>0</v>
      </c>
      <c r="AD368">
        <f t="shared" si="162"/>
        <v>0</v>
      </c>
      <c r="AE368">
        <f t="shared" si="150"/>
        <v>0</v>
      </c>
      <c r="AF368">
        <f t="shared" si="163"/>
        <v>0</v>
      </c>
      <c r="AG368">
        <f t="shared" si="151"/>
        <v>0</v>
      </c>
      <c r="AH368">
        <f t="shared" si="164"/>
        <v>0</v>
      </c>
      <c r="AI368">
        <f t="shared" si="152"/>
        <v>0</v>
      </c>
      <c r="AJ368">
        <f t="shared" si="165"/>
        <v>0</v>
      </c>
      <c r="AL368" s="19">
        <f t="shared" si="153"/>
        <v>0</v>
      </c>
      <c r="AM368" s="15">
        <f t="shared" si="154"/>
        <v>0</v>
      </c>
      <c r="AN368" s="15">
        <f t="shared" si="155"/>
        <v>1</v>
      </c>
      <c r="AO368">
        <f t="shared" si="169"/>
        <v>0</v>
      </c>
      <c r="AP368" s="15">
        <f t="shared" si="156"/>
        <v>0</v>
      </c>
      <c r="AQ368">
        <f t="shared" si="166"/>
        <v>0</v>
      </c>
      <c r="AR368" s="15">
        <f t="shared" si="157"/>
        <v>0</v>
      </c>
      <c r="AS368">
        <f t="shared" si="167"/>
        <v>0</v>
      </c>
      <c r="AT368" s="15">
        <f t="shared" si="158"/>
        <v>0</v>
      </c>
      <c r="AU368">
        <f t="shared" si="168"/>
        <v>0</v>
      </c>
      <c r="AV368" s="15">
        <f t="shared" si="159"/>
        <v>0</v>
      </c>
      <c r="AW368">
        <f t="shared" si="170"/>
        <v>0</v>
      </c>
    </row>
    <row r="369" spans="1:49" ht="15" customHeight="1">
      <c r="A369" s="95" t="s">
        <v>30</v>
      </c>
      <c r="B369" s="96">
        <v>11</v>
      </c>
      <c r="C369" s="97">
        <v>2012</v>
      </c>
      <c r="D369" s="95" t="s">
        <v>18</v>
      </c>
      <c r="E369" s="98">
        <v>5</v>
      </c>
      <c r="F369" s="98">
        <v>93</v>
      </c>
      <c r="G369" s="98">
        <v>54</v>
      </c>
      <c r="H369" s="98">
        <v>22</v>
      </c>
      <c r="I369" s="98">
        <v>32</v>
      </c>
      <c r="J369" s="94"/>
      <c r="K369" s="99">
        <v>40.740740740740698</v>
      </c>
      <c r="L369" s="99">
        <v>40</v>
      </c>
      <c r="M369" s="94"/>
      <c r="N369" s="98">
        <v>95</v>
      </c>
      <c r="O369" s="100">
        <v>75</v>
      </c>
      <c r="P369" s="94"/>
      <c r="Q369" s="99">
        <v>26.798256091734402</v>
      </c>
      <c r="R369" s="100">
        <v>30</v>
      </c>
      <c r="S369" s="101">
        <v>42277</v>
      </c>
      <c r="T369">
        <f t="shared" si="143"/>
        <v>0</v>
      </c>
      <c r="U369">
        <f t="shared" si="144"/>
        <v>0</v>
      </c>
      <c r="V369">
        <f t="shared" si="145"/>
        <v>1</v>
      </c>
      <c r="W369">
        <f t="shared" si="160"/>
        <v>0</v>
      </c>
      <c r="Y369" s="19">
        <f t="shared" si="146"/>
        <v>0</v>
      </c>
      <c r="Z369" s="19">
        <f t="shared" si="147"/>
        <v>0</v>
      </c>
      <c r="AA369" s="19">
        <f t="shared" si="148"/>
        <v>0</v>
      </c>
      <c r="AB369" s="19">
        <f t="shared" si="161"/>
        <v>0</v>
      </c>
      <c r="AC369">
        <f t="shared" si="149"/>
        <v>0</v>
      </c>
      <c r="AD369">
        <f t="shared" si="162"/>
        <v>0</v>
      </c>
      <c r="AE369">
        <f t="shared" si="150"/>
        <v>0</v>
      </c>
      <c r="AF369">
        <f t="shared" si="163"/>
        <v>0</v>
      </c>
      <c r="AG369">
        <f t="shared" si="151"/>
        <v>0</v>
      </c>
      <c r="AH369">
        <f t="shared" si="164"/>
        <v>0</v>
      </c>
      <c r="AI369">
        <f t="shared" si="152"/>
        <v>1</v>
      </c>
      <c r="AJ369">
        <f t="shared" si="165"/>
        <v>0</v>
      </c>
      <c r="AL369" s="19">
        <f t="shared" si="153"/>
        <v>0</v>
      </c>
      <c r="AM369" s="15">
        <f t="shared" si="154"/>
        <v>0</v>
      </c>
      <c r="AN369" s="15">
        <f t="shared" si="155"/>
        <v>0</v>
      </c>
      <c r="AO369">
        <f t="shared" si="169"/>
        <v>0</v>
      </c>
      <c r="AP369" s="15">
        <f t="shared" si="156"/>
        <v>0</v>
      </c>
      <c r="AQ369">
        <f t="shared" si="166"/>
        <v>0</v>
      </c>
      <c r="AR369" s="15">
        <f t="shared" si="157"/>
        <v>0</v>
      </c>
      <c r="AS369">
        <f t="shared" si="167"/>
        <v>0</v>
      </c>
      <c r="AT369" s="15">
        <f t="shared" si="158"/>
        <v>0</v>
      </c>
      <c r="AU369">
        <f t="shared" si="168"/>
        <v>0</v>
      </c>
      <c r="AV369" s="15">
        <f t="shared" si="159"/>
        <v>1</v>
      </c>
      <c r="AW369">
        <f t="shared" si="170"/>
        <v>0</v>
      </c>
    </row>
    <row r="370" spans="1:49" ht="15" customHeight="1">
      <c r="A370" s="95" t="s">
        <v>30</v>
      </c>
      <c r="B370" s="96">
        <v>11</v>
      </c>
      <c r="C370" s="97">
        <v>2012</v>
      </c>
      <c r="D370" s="95" t="s">
        <v>21</v>
      </c>
      <c r="E370" s="98">
        <v>4</v>
      </c>
      <c r="F370" s="98">
        <v>26</v>
      </c>
      <c r="G370" s="98">
        <v>26</v>
      </c>
      <c r="H370" s="98">
        <v>9</v>
      </c>
      <c r="I370" s="98">
        <v>17</v>
      </c>
      <c r="J370" s="99">
        <v>34.615384615384599</v>
      </c>
      <c r="K370" s="99">
        <v>40.740740740740698</v>
      </c>
      <c r="L370" s="99">
        <v>40</v>
      </c>
      <c r="M370" s="98">
        <v>67</v>
      </c>
      <c r="N370" s="98">
        <v>95</v>
      </c>
      <c r="O370" s="100">
        <v>75</v>
      </c>
      <c r="P370" s="98">
        <v>41</v>
      </c>
      <c r="Q370" s="99">
        <v>39.880434782608702</v>
      </c>
      <c r="R370" s="100">
        <v>30</v>
      </c>
      <c r="S370" s="101">
        <v>42277</v>
      </c>
      <c r="T370">
        <f t="shared" si="143"/>
        <v>0</v>
      </c>
      <c r="U370">
        <f t="shared" si="144"/>
        <v>0</v>
      </c>
      <c r="V370">
        <f t="shared" si="145"/>
        <v>0</v>
      </c>
      <c r="W370">
        <f t="shared" si="160"/>
        <v>0</v>
      </c>
      <c r="Y370" s="19">
        <f t="shared" si="146"/>
        <v>0</v>
      </c>
      <c r="Z370" s="19">
        <f t="shared" si="147"/>
        <v>0</v>
      </c>
      <c r="AA370" s="19">
        <f t="shared" si="148"/>
        <v>0</v>
      </c>
      <c r="AB370" s="19">
        <f t="shared" si="161"/>
        <v>0</v>
      </c>
      <c r="AC370">
        <f t="shared" si="149"/>
        <v>0</v>
      </c>
      <c r="AD370">
        <f t="shared" si="162"/>
        <v>0</v>
      </c>
      <c r="AE370">
        <f t="shared" si="150"/>
        <v>0</v>
      </c>
      <c r="AF370">
        <f t="shared" si="163"/>
        <v>0</v>
      </c>
      <c r="AG370">
        <f t="shared" si="151"/>
        <v>1</v>
      </c>
      <c r="AH370">
        <f t="shared" si="164"/>
        <v>0</v>
      </c>
      <c r="AI370">
        <f t="shared" si="152"/>
        <v>0</v>
      </c>
      <c r="AJ370">
        <f t="shared" si="165"/>
        <v>0</v>
      </c>
      <c r="AL370" s="19">
        <f t="shared" si="153"/>
        <v>0</v>
      </c>
      <c r="AM370" s="15">
        <f t="shared" si="154"/>
        <v>0</v>
      </c>
      <c r="AN370" s="15">
        <f t="shared" si="155"/>
        <v>0</v>
      </c>
      <c r="AO370">
        <f t="shared" si="169"/>
        <v>0</v>
      </c>
      <c r="AP370" s="15">
        <f t="shared" si="156"/>
        <v>0</v>
      </c>
      <c r="AQ370">
        <f t="shared" si="166"/>
        <v>0</v>
      </c>
      <c r="AR370" s="15">
        <f t="shared" si="157"/>
        <v>0</v>
      </c>
      <c r="AS370">
        <f t="shared" si="167"/>
        <v>0</v>
      </c>
      <c r="AT370" s="15">
        <f t="shared" si="158"/>
        <v>1</v>
      </c>
      <c r="AU370">
        <f t="shared" si="168"/>
        <v>0</v>
      </c>
      <c r="AV370" s="15">
        <f t="shared" si="159"/>
        <v>0</v>
      </c>
      <c r="AW370">
        <f t="shared" si="170"/>
        <v>0</v>
      </c>
    </row>
    <row r="371" spans="1:49" ht="15" customHeight="1">
      <c r="A371" s="95" t="s">
        <v>30</v>
      </c>
      <c r="B371" s="96">
        <v>11</v>
      </c>
      <c r="C371" s="97">
        <v>2012</v>
      </c>
      <c r="D371" s="95" t="s">
        <v>20</v>
      </c>
      <c r="E371" s="98">
        <v>3</v>
      </c>
      <c r="F371" s="98">
        <v>29</v>
      </c>
      <c r="G371" s="98">
        <v>15</v>
      </c>
      <c r="H371" s="98">
        <v>7</v>
      </c>
      <c r="I371" s="98">
        <v>8</v>
      </c>
      <c r="J371" s="99">
        <v>46.6666666666667</v>
      </c>
      <c r="K371" s="99">
        <v>46.428571428571402</v>
      </c>
      <c r="L371" s="99">
        <v>40</v>
      </c>
      <c r="M371" s="98">
        <v>56</v>
      </c>
      <c r="N371" s="98">
        <v>69</v>
      </c>
      <c r="O371" s="100">
        <v>75</v>
      </c>
      <c r="P371" s="98">
        <v>41</v>
      </c>
      <c r="Q371" s="99">
        <v>36.714285714285701</v>
      </c>
      <c r="R371" s="100">
        <v>30</v>
      </c>
      <c r="S371" s="101">
        <v>42277</v>
      </c>
      <c r="T371">
        <f t="shared" si="143"/>
        <v>0</v>
      </c>
      <c r="U371">
        <f t="shared" si="144"/>
        <v>0</v>
      </c>
      <c r="V371">
        <f t="shared" si="145"/>
        <v>0</v>
      </c>
      <c r="W371">
        <f t="shared" si="160"/>
        <v>0</v>
      </c>
      <c r="Y371" s="19">
        <f t="shared" si="146"/>
        <v>0</v>
      </c>
      <c r="Z371" s="19">
        <f t="shared" si="147"/>
        <v>0</v>
      </c>
      <c r="AA371" s="19">
        <f t="shared" si="148"/>
        <v>0</v>
      </c>
      <c r="AB371" s="19">
        <f t="shared" si="161"/>
        <v>0</v>
      </c>
      <c r="AC371">
        <f t="shared" si="149"/>
        <v>0</v>
      </c>
      <c r="AD371">
        <f t="shared" si="162"/>
        <v>0</v>
      </c>
      <c r="AE371">
        <f t="shared" si="150"/>
        <v>1</v>
      </c>
      <c r="AF371">
        <f t="shared" si="163"/>
        <v>0</v>
      </c>
      <c r="AG371">
        <f t="shared" si="151"/>
        <v>0</v>
      </c>
      <c r="AH371">
        <f t="shared" si="164"/>
        <v>0</v>
      </c>
      <c r="AI371">
        <f t="shared" si="152"/>
        <v>0</v>
      </c>
      <c r="AJ371">
        <f t="shared" si="165"/>
        <v>0</v>
      </c>
      <c r="AL371" s="19">
        <f t="shared" si="153"/>
        <v>0</v>
      </c>
      <c r="AM371" s="15">
        <f t="shared" si="154"/>
        <v>0</v>
      </c>
      <c r="AN371" s="15">
        <f t="shared" si="155"/>
        <v>0</v>
      </c>
      <c r="AO371">
        <f t="shared" si="169"/>
        <v>0</v>
      </c>
      <c r="AP371" s="15">
        <f t="shared" si="156"/>
        <v>0</v>
      </c>
      <c r="AQ371">
        <f t="shared" si="166"/>
        <v>0</v>
      </c>
      <c r="AR371" s="15">
        <f t="shared" si="157"/>
        <v>1</v>
      </c>
      <c r="AS371">
        <f t="shared" si="167"/>
        <v>0</v>
      </c>
      <c r="AT371" s="15">
        <f t="shared" si="158"/>
        <v>0</v>
      </c>
      <c r="AU371">
        <f t="shared" si="168"/>
        <v>0</v>
      </c>
      <c r="AV371" s="15">
        <f t="shared" si="159"/>
        <v>0</v>
      </c>
      <c r="AW371">
        <f t="shared" si="170"/>
        <v>0</v>
      </c>
    </row>
    <row r="372" spans="1:49" ht="15" customHeight="1">
      <c r="A372" s="95" t="s">
        <v>30</v>
      </c>
      <c r="B372" s="96">
        <v>11</v>
      </c>
      <c r="C372" s="97">
        <v>2012</v>
      </c>
      <c r="D372" s="95" t="s">
        <v>19</v>
      </c>
      <c r="E372" s="98">
        <v>1</v>
      </c>
      <c r="F372" s="98">
        <v>15</v>
      </c>
      <c r="G372" s="98">
        <v>0</v>
      </c>
      <c r="H372" s="94"/>
      <c r="I372" s="94"/>
      <c r="J372" s="94"/>
      <c r="K372" s="94"/>
      <c r="L372" s="99">
        <v>40</v>
      </c>
      <c r="M372" s="98">
        <v>17</v>
      </c>
      <c r="N372" s="98">
        <v>17</v>
      </c>
      <c r="O372" s="100">
        <v>75</v>
      </c>
      <c r="P372" s="98">
        <v>17</v>
      </c>
      <c r="Q372" s="99">
        <v>4.5543478260869596</v>
      </c>
      <c r="R372" s="100">
        <v>30</v>
      </c>
      <c r="S372" s="101">
        <v>42277</v>
      </c>
      <c r="T372">
        <f t="shared" si="143"/>
        <v>0</v>
      </c>
      <c r="U372">
        <f t="shared" si="144"/>
        <v>0</v>
      </c>
      <c r="V372">
        <f t="shared" si="145"/>
        <v>0</v>
      </c>
      <c r="W372">
        <f t="shared" si="160"/>
        <v>0</v>
      </c>
      <c r="Y372" s="19">
        <f t="shared" si="146"/>
        <v>0</v>
      </c>
      <c r="Z372" s="19">
        <f t="shared" si="147"/>
        <v>0</v>
      </c>
      <c r="AA372" s="19">
        <f t="shared" si="148"/>
        <v>1</v>
      </c>
      <c r="AB372" s="19">
        <f t="shared" si="161"/>
        <v>0</v>
      </c>
      <c r="AC372">
        <f t="shared" si="149"/>
        <v>0</v>
      </c>
      <c r="AD372">
        <f t="shared" si="162"/>
        <v>0</v>
      </c>
      <c r="AE372">
        <f t="shared" si="150"/>
        <v>0</v>
      </c>
      <c r="AF372">
        <f t="shared" si="163"/>
        <v>0</v>
      </c>
      <c r="AG372">
        <f t="shared" si="151"/>
        <v>0</v>
      </c>
      <c r="AH372">
        <f t="shared" si="164"/>
        <v>0</v>
      </c>
      <c r="AI372">
        <f t="shared" si="152"/>
        <v>0</v>
      </c>
      <c r="AJ372">
        <f t="shared" si="165"/>
        <v>0</v>
      </c>
      <c r="AL372" s="19">
        <f t="shared" si="153"/>
        <v>0</v>
      </c>
      <c r="AM372" s="15">
        <f t="shared" si="154"/>
        <v>0</v>
      </c>
      <c r="AN372" s="15">
        <f t="shared" si="155"/>
        <v>1</v>
      </c>
      <c r="AO372">
        <f t="shared" si="169"/>
        <v>0</v>
      </c>
      <c r="AP372" s="15">
        <f t="shared" si="156"/>
        <v>0</v>
      </c>
      <c r="AQ372">
        <f t="shared" si="166"/>
        <v>0</v>
      </c>
      <c r="AR372" s="15">
        <f t="shared" si="157"/>
        <v>0</v>
      </c>
      <c r="AS372">
        <f t="shared" si="167"/>
        <v>0</v>
      </c>
      <c r="AT372" s="15">
        <f t="shared" si="158"/>
        <v>0</v>
      </c>
      <c r="AU372">
        <f t="shared" si="168"/>
        <v>0</v>
      </c>
      <c r="AV372" s="15">
        <f t="shared" si="159"/>
        <v>0</v>
      </c>
      <c r="AW372">
        <f t="shared" si="170"/>
        <v>0</v>
      </c>
    </row>
    <row r="373" spans="1:49" ht="15" customHeight="1">
      <c r="A373" s="95" t="s">
        <v>30</v>
      </c>
      <c r="B373" s="96">
        <v>11</v>
      </c>
      <c r="C373" s="97">
        <v>2011</v>
      </c>
      <c r="D373" s="95" t="s">
        <v>21</v>
      </c>
      <c r="E373" s="98">
        <v>4</v>
      </c>
      <c r="F373" s="98">
        <v>0</v>
      </c>
      <c r="G373" s="98">
        <v>0</v>
      </c>
      <c r="H373" s="94"/>
      <c r="I373" s="94"/>
      <c r="J373" s="94"/>
      <c r="K373" s="94"/>
      <c r="L373" s="99">
        <v>40</v>
      </c>
      <c r="M373" s="98">
        <v>2</v>
      </c>
      <c r="N373" s="98">
        <v>2</v>
      </c>
      <c r="O373" s="100">
        <v>75</v>
      </c>
      <c r="P373" s="98">
        <v>2</v>
      </c>
      <c r="Q373" s="99">
        <v>2</v>
      </c>
      <c r="R373" s="100">
        <v>30</v>
      </c>
      <c r="S373" s="101">
        <v>42277</v>
      </c>
      <c r="T373">
        <f t="shared" si="143"/>
        <v>0</v>
      </c>
      <c r="U373">
        <f t="shared" si="144"/>
        <v>0</v>
      </c>
      <c r="V373">
        <f t="shared" si="145"/>
        <v>0</v>
      </c>
      <c r="W373">
        <f t="shared" si="160"/>
        <v>0</v>
      </c>
      <c r="Y373" s="19">
        <f t="shared" si="146"/>
        <v>0</v>
      </c>
      <c r="Z373" s="19">
        <f t="shared" si="147"/>
        <v>0</v>
      </c>
      <c r="AA373" s="19">
        <f t="shared" si="148"/>
        <v>0</v>
      </c>
      <c r="AB373" s="19">
        <f t="shared" si="161"/>
        <v>0</v>
      </c>
      <c r="AC373">
        <f t="shared" si="149"/>
        <v>0</v>
      </c>
      <c r="AD373">
        <f t="shared" si="162"/>
        <v>0</v>
      </c>
      <c r="AE373">
        <f t="shared" si="150"/>
        <v>0</v>
      </c>
      <c r="AF373">
        <f t="shared" si="163"/>
        <v>0</v>
      </c>
      <c r="AG373">
        <f t="shared" si="151"/>
        <v>1</v>
      </c>
      <c r="AH373">
        <f t="shared" si="164"/>
        <v>0</v>
      </c>
      <c r="AI373">
        <f t="shared" si="152"/>
        <v>0</v>
      </c>
      <c r="AJ373">
        <f t="shared" si="165"/>
        <v>0</v>
      </c>
      <c r="AL373" s="19">
        <f t="shared" si="153"/>
        <v>0</v>
      </c>
      <c r="AM373" s="15">
        <f t="shared" si="154"/>
        <v>0</v>
      </c>
      <c r="AN373" s="15">
        <f t="shared" si="155"/>
        <v>0</v>
      </c>
      <c r="AO373">
        <f t="shared" si="169"/>
        <v>0</v>
      </c>
      <c r="AP373" s="15">
        <f t="shared" si="156"/>
        <v>0</v>
      </c>
      <c r="AQ373">
        <f t="shared" si="166"/>
        <v>0</v>
      </c>
      <c r="AR373" s="15">
        <f t="shared" si="157"/>
        <v>0</v>
      </c>
      <c r="AS373">
        <f t="shared" si="167"/>
        <v>0</v>
      </c>
      <c r="AT373" s="15">
        <f t="shared" si="158"/>
        <v>1</v>
      </c>
      <c r="AU373">
        <f t="shared" si="168"/>
        <v>0</v>
      </c>
      <c r="AV373" s="15">
        <f t="shared" si="159"/>
        <v>0</v>
      </c>
      <c r="AW373">
        <f t="shared" si="170"/>
        <v>0</v>
      </c>
    </row>
    <row r="374" spans="1:49" ht="15" customHeight="1">
      <c r="A374" s="95" t="s">
        <v>30</v>
      </c>
      <c r="B374" s="96">
        <v>11</v>
      </c>
      <c r="C374" s="97">
        <v>2011</v>
      </c>
      <c r="D374" s="95" t="s">
        <v>20</v>
      </c>
      <c r="E374" s="98">
        <v>3</v>
      </c>
      <c r="F374" s="98">
        <v>0</v>
      </c>
      <c r="G374" s="98">
        <v>0</v>
      </c>
      <c r="H374" s="94"/>
      <c r="I374" s="94"/>
      <c r="J374" s="94"/>
      <c r="K374" s="94"/>
      <c r="L374" s="99">
        <v>40</v>
      </c>
      <c r="M374" s="98">
        <v>2</v>
      </c>
      <c r="N374" s="98">
        <v>2</v>
      </c>
      <c r="O374" s="100">
        <v>75</v>
      </c>
      <c r="P374" s="98">
        <v>2</v>
      </c>
      <c r="Q374" s="99">
        <v>2</v>
      </c>
      <c r="R374" s="100">
        <v>30</v>
      </c>
      <c r="S374" s="101">
        <v>42277</v>
      </c>
      <c r="T374">
        <f t="shared" si="143"/>
        <v>0</v>
      </c>
      <c r="U374">
        <f t="shared" si="144"/>
        <v>0</v>
      </c>
      <c r="V374">
        <f t="shared" si="145"/>
        <v>0</v>
      </c>
      <c r="W374">
        <f t="shared" si="160"/>
        <v>0</v>
      </c>
      <c r="Y374" s="19">
        <f t="shared" si="146"/>
        <v>0</v>
      </c>
      <c r="Z374" s="19">
        <f t="shared" si="147"/>
        <v>0</v>
      </c>
      <c r="AA374" s="19">
        <f t="shared" si="148"/>
        <v>0</v>
      </c>
      <c r="AB374" s="19">
        <f t="shared" si="161"/>
        <v>0</v>
      </c>
      <c r="AC374">
        <f t="shared" si="149"/>
        <v>0</v>
      </c>
      <c r="AD374">
        <f t="shared" si="162"/>
        <v>0</v>
      </c>
      <c r="AE374">
        <f t="shared" si="150"/>
        <v>1</v>
      </c>
      <c r="AF374">
        <f t="shared" si="163"/>
        <v>0</v>
      </c>
      <c r="AG374">
        <f t="shared" si="151"/>
        <v>0</v>
      </c>
      <c r="AH374">
        <f t="shared" si="164"/>
        <v>0</v>
      </c>
      <c r="AI374">
        <f t="shared" si="152"/>
        <v>0</v>
      </c>
      <c r="AJ374">
        <f t="shared" si="165"/>
        <v>0</v>
      </c>
      <c r="AL374" s="19">
        <f t="shared" si="153"/>
        <v>0</v>
      </c>
      <c r="AM374" s="15">
        <f t="shared" si="154"/>
        <v>0</v>
      </c>
      <c r="AN374" s="15">
        <f t="shared" si="155"/>
        <v>0</v>
      </c>
      <c r="AO374">
        <f t="shared" si="169"/>
        <v>0</v>
      </c>
      <c r="AP374" s="15">
        <f t="shared" si="156"/>
        <v>0</v>
      </c>
      <c r="AQ374">
        <f t="shared" si="166"/>
        <v>0</v>
      </c>
      <c r="AR374" s="15">
        <f t="shared" si="157"/>
        <v>1</v>
      </c>
      <c r="AS374">
        <f t="shared" si="167"/>
        <v>0</v>
      </c>
      <c r="AT374" s="15">
        <f t="shared" si="158"/>
        <v>0</v>
      </c>
      <c r="AU374">
        <f t="shared" si="168"/>
        <v>0</v>
      </c>
      <c r="AV374" s="15">
        <f t="shared" si="159"/>
        <v>0</v>
      </c>
      <c r="AW374">
        <f t="shared" si="170"/>
        <v>0</v>
      </c>
    </row>
    <row r="375" spans="1:49" ht="15" customHeight="1">
      <c r="A375" s="95" t="s">
        <v>30</v>
      </c>
      <c r="B375" s="96">
        <v>11</v>
      </c>
      <c r="C375" s="97">
        <v>2011</v>
      </c>
      <c r="D375" s="95" t="s">
        <v>17</v>
      </c>
      <c r="E375" s="98">
        <v>2</v>
      </c>
      <c r="F375" s="98">
        <v>2</v>
      </c>
      <c r="G375" s="98">
        <v>0</v>
      </c>
      <c r="H375" s="94"/>
      <c r="I375" s="94"/>
      <c r="J375" s="94"/>
      <c r="K375" s="94"/>
      <c r="L375" s="99">
        <v>40</v>
      </c>
      <c r="M375" s="98">
        <v>2</v>
      </c>
      <c r="N375" s="98">
        <v>2</v>
      </c>
      <c r="O375" s="100">
        <v>75</v>
      </c>
      <c r="P375" s="98">
        <v>2</v>
      </c>
      <c r="Q375" s="99">
        <v>1.0344827586206899</v>
      </c>
      <c r="R375" s="100">
        <v>30</v>
      </c>
      <c r="S375" s="101">
        <v>42277</v>
      </c>
      <c r="T375">
        <f t="shared" si="143"/>
        <v>0</v>
      </c>
      <c r="U375">
        <f t="shared" si="144"/>
        <v>0</v>
      </c>
      <c r="V375">
        <f t="shared" si="145"/>
        <v>0</v>
      </c>
      <c r="W375">
        <f t="shared" si="160"/>
        <v>0</v>
      </c>
      <c r="Y375" s="19">
        <f t="shared" si="146"/>
        <v>0</v>
      </c>
      <c r="Z375" s="19">
        <f t="shared" si="147"/>
        <v>0</v>
      </c>
      <c r="AA375" s="19">
        <f t="shared" si="148"/>
        <v>0</v>
      </c>
      <c r="AB375" s="19">
        <f t="shared" si="161"/>
        <v>0</v>
      </c>
      <c r="AC375">
        <f t="shared" si="149"/>
        <v>1</v>
      </c>
      <c r="AD375">
        <f t="shared" si="162"/>
        <v>0</v>
      </c>
      <c r="AE375">
        <f t="shared" si="150"/>
        <v>0</v>
      </c>
      <c r="AF375">
        <f t="shared" si="163"/>
        <v>0</v>
      </c>
      <c r="AG375">
        <f t="shared" si="151"/>
        <v>0</v>
      </c>
      <c r="AH375">
        <f t="shared" si="164"/>
        <v>0</v>
      </c>
      <c r="AI375">
        <f t="shared" si="152"/>
        <v>0</v>
      </c>
      <c r="AJ375">
        <f t="shared" si="165"/>
        <v>0</v>
      </c>
      <c r="AL375" s="19">
        <f t="shared" si="153"/>
        <v>0</v>
      </c>
      <c r="AM375" s="15">
        <f t="shared" si="154"/>
        <v>0</v>
      </c>
      <c r="AN375" s="15">
        <f t="shared" si="155"/>
        <v>0</v>
      </c>
      <c r="AO375">
        <f t="shared" si="169"/>
        <v>0</v>
      </c>
      <c r="AP375" s="15">
        <f t="shared" si="156"/>
        <v>1</v>
      </c>
      <c r="AQ375">
        <f t="shared" si="166"/>
        <v>0</v>
      </c>
      <c r="AR375" s="15">
        <f t="shared" si="157"/>
        <v>0</v>
      </c>
      <c r="AS375">
        <f t="shared" si="167"/>
        <v>0</v>
      </c>
      <c r="AT375" s="15">
        <f t="shared" si="158"/>
        <v>0</v>
      </c>
      <c r="AU375">
        <f t="shared" si="168"/>
        <v>0</v>
      </c>
      <c r="AV375" s="15">
        <f t="shared" si="159"/>
        <v>0</v>
      </c>
      <c r="AW375">
        <f t="shared" si="170"/>
        <v>0</v>
      </c>
    </row>
    <row r="376" spans="1:49" ht="15" customHeight="1">
      <c r="A376" s="95" t="s">
        <v>30</v>
      </c>
      <c r="B376" s="96">
        <v>11</v>
      </c>
      <c r="C376" s="97">
        <v>2012</v>
      </c>
      <c r="D376" s="95" t="s">
        <v>17</v>
      </c>
      <c r="E376" s="98">
        <v>2</v>
      </c>
      <c r="F376" s="98">
        <v>23</v>
      </c>
      <c r="G376" s="98">
        <v>13</v>
      </c>
      <c r="H376" s="98">
        <v>6</v>
      </c>
      <c r="I376" s="98">
        <v>7</v>
      </c>
      <c r="J376" s="99">
        <v>46.153846153846203</v>
      </c>
      <c r="K376" s="99">
        <v>46.153846153846203</v>
      </c>
      <c r="L376" s="99">
        <v>40</v>
      </c>
      <c r="M376" s="98">
        <v>40</v>
      </c>
      <c r="N376" s="98">
        <v>40</v>
      </c>
      <c r="O376" s="100">
        <v>75</v>
      </c>
      <c r="P376" s="98">
        <v>27</v>
      </c>
      <c r="Q376" s="99">
        <v>26.043956043956001</v>
      </c>
      <c r="R376" s="100">
        <v>30</v>
      </c>
      <c r="S376" s="101">
        <v>42277</v>
      </c>
      <c r="T376">
        <f t="shared" si="143"/>
        <v>0</v>
      </c>
      <c r="U376">
        <f t="shared" si="144"/>
        <v>0</v>
      </c>
      <c r="V376">
        <f t="shared" si="145"/>
        <v>0</v>
      </c>
      <c r="W376">
        <f t="shared" si="160"/>
        <v>0</v>
      </c>
      <c r="Y376" s="19">
        <f t="shared" si="146"/>
        <v>0</v>
      </c>
      <c r="Z376" s="19">
        <f t="shared" si="147"/>
        <v>0</v>
      </c>
      <c r="AA376" s="19">
        <f t="shared" si="148"/>
        <v>0</v>
      </c>
      <c r="AB376" s="19">
        <f t="shared" si="161"/>
        <v>0</v>
      </c>
      <c r="AC376">
        <f t="shared" si="149"/>
        <v>1</v>
      </c>
      <c r="AD376">
        <f t="shared" si="162"/>
        <v>0</v>
      </c>
      <c r="AE376">
        <f t="shared" si="150"/>
        <v>0</v>
      </c>
      <c r="AF376">
        <f t="shared" si="163"/>
        <v>0</v>
      </c>
      <c r="AG376">
        <f t="shared" si="151"/>
        <v>0</v>
      </c>
      <c r="AH376">
        <f t="shared" si="164"/>
        <v>0</v>
      </c>
      <c r="AI376">
        <f t="shared" si="152"/>
        <v>0</v>
      </c>
      <c r="AJ376">
        <f t="shared" si="165"/>
        <v>0</v>
      </c>
      <c r="AL376" s="19">
        <f t="shared" si="153"/>
        <v>0</v>
      </c>
      <c r="AM376" s="15">
        <f t="shared" si="154"/>
        <v>0</v>
      </c>
      <c r="AN376" s="15">
        <f t="shared" si="155"/>
        <v>0</v>
      </c>
      <c r="AO376">
        <f t="shared" si="169"/>
        <v>0</v>
      </c>
      <c r="AP376" s="15">
        <f t="shared" si="156"/>
        <v>1</v>
      </c>
      <c r="AQ376">
        <f t="shared" si="166"/>
        <v>0</v>
      </c>
      <c r="AR376" s="15">
        <f t="shared" si="157"/>
        <v>0</v>
      </c>
      <c r="AS376">
        <f t="shared" si="167"/>
        <v>0</v>
      </c>
      <c r="AT376" s="15">
        <f t="shared" si="158"/>
        <v>0</v>
      </c>
      <c r="AU376">
        <f t="shared" si="168"/>
        <v>0</v>
      </c>
      <c r="AV376" s="15">
        <f t="shared" si="159"/>
        <v>0</v>
      </c>
      <c r="AW376">
        <f t="shared" si="170"/>
        <v>0</v>
      </c>
    </row>
    <row r="377" spans="1:49" ht="15" customHeight="1">
      <c r="A377" s="95" t="s">
        <v>30</v>
      </c>
      <c r="B377" s="96">
        <v>11</v>
      </c>
      <c r="C377" s="97">
        <v>2013</v>
      </c>
      <c r="D377" s="95" t="s">
        <v>18</v>
      </c>
      <c r="E377" s="98">
        <v>5</v>
      </c>
      <c r="F377" s="98">
        <v>48</v>
      </c>
      <c r="G377" s="98">
        <v>34</v>
      </c>
      <c r="H377" s="98">
        <v>18</v>
      </c>
      <c r="I377" s="98">
        <v>16</v>
      </c>
      <c r="J377" s="94"/>
      <c r="K377" s="99">
        <v>52.941176470588204</v>
      </c>
      <c r="L377" s="99">
        <v>40</v>
      </c>
      <c r="M377" s="94"/>
      <c r="N377" s="98">
        <v>89</v>
      </c>
      <c r="O377" s="100">
        <v>75</v>
      </c>
      <c r="P377" s="94"/>
      <c r="Q377" s="99">
        <v>50.110730211817199</v>
      </c>
      <c r="R377" s="100">
        <v>30</v>
      </c>
      <c r="S377" s="101">
        <v>42277</v>
      </c>
      <c r="T377">
        <f t="shared" si="143"/>
        <v>0</v>
      </c>
      <c r="U377">
        <f t="shared" si="144"/>
        <v>0</v>
      </c>
      <c r="V377">
        <f t="shared" si="145"/>
        <v>1</v>
      </c>
      <c r="W377">
        <f t="shared" si="160"/>
        <v>0</v>
      </c>
      <c r="Y377" s="19">
        <f t="shared" si="146"/>
        <v>0</v>
      </c>
      <c r="Z377" s="19">
        <f t="shared" si="147"/>
        <v>0</v>
      </c>
      <c r="AA377" s="19">
        <f t="shared" si="148"/>
        <v>0</v>
      </c>
      <c r="AB377" s="19">
        <f t="shared" si="161"/>
        <v>0</v>
      </c>
      <c r="AC377">
        <f t="shared" si="149"/>
        <v>0</v>
      </c>
      <c r="AD377">
        <f t="shared" si="162"/>
        <v>0</v>
      </c>
      <c r="AE377">
        <f t="shared" si="150"/>
        <v>0</v>
      </c>
      <c r="AF377">
        <f t="shared" si="163"/>
        <v>0</v>
      </c>
      <c r="AG377">
        <f t="shared" si="151"/>
        <v>0</v>
      </c>
      <c r="AH377">
        <f t="shared" si="164"/>
        <v>0</v>
      </c>
      <c r="AI377">
        <f t="shared" si="152"/>
        <v>1</v>
      </c>
      <c r="AJ377">
        <f t="shared" si="165"/>
        <v>0</v>
      </c>
      <c r="AL377" s="19">
        <f t="shared" si="153"/>
        <v>0</v>
      </c>
      <c r="AM377" s="15">
        <f t="shared" si="154"/>
        <v>0</v>
      </c>
      <c r="AN377" s="15">
        <f t="shared" si="155"/>
        <v>0</v>
      </c>
      <c r="AO377">
        <f t="shared" si="169"/>
        <v>0</v>
      </c>
      <c r="AP377" s="15">
        <f t="shared" si="156"/>
        <v>0</v>
      </c>
      <c r="AQ377">
        <f t="shared" si="166"/>
        <v>0</v>
      </c>
      <c r="AR377" s="15">
        <f t="shared" si="157"/>
        <v>0</v>
      </c>
      <c r="AS377">
        <f t="shared" si="167"/>
        <v>0</v>
      </c>
      <c r="AT377" s="15">
        <f t="shared" si="158"/>
        <v>0</v>
      </c>
      <c r="AU377">
        <f t="shared" si="168"/>
        <v>0</v>
      </c>
      <c r="AV377" s="15">
        <f t="shared" si="159"/>
        <v>1</v>
      </c>
      <c r="AW377">
        <f t="shared" si="170"/>
        <v>0</v>
      </c>
    </row>
    <row r="378" spans="1:49" ht="15" customHeight="1">
      <c r="A378" s="95" t="s">
        <v>30</v>
      </c>
      <c r="B378" s="96">
        <v>11</v>
      </c>
      <c r="C378" s="97">
        <v>2015</v>
      </c>
      <c r="D378" s="95" t="s">
        <v>21</v>
      </c>
      <c r="E378" s="98">
        <v>4</v>
      </c>
      <c r="F378" s="98">
        <v>7</v>
      </c>
      <c r="G378" s="98">
        <v>8</v>
      </c>
      <c r="H378" s="98">
        <v>6</v>
      </c>
      <c r="I378" s="98">
        <v>2</v>
      </c>
      <c r="J378" s="99">
        <v>75</v>
      </c>
      <c r="K378" s="99">
        <v>42.4657534246575</v>
      </c>
      <c r="L378" s="99">
        <v>40</v>
      </c>
      <c r="M378" s="98">
        <v>81</v>
      </c>
      <c r="N378" s="98">
        <v>146</v>
      </c>
      <c r="O378" s="100">
        <v>75</v>
      </c>
      <c r="P378" s="98">
        <v>73</v>
      </c>
      <c r="Q378" s="99">
        <v>73.760869565217405</v>
      </c>
      <c r="R378" s="100">
        <v>30</v>
      </c>
      <c r="S378" s="101">
        <v>42277</v>
      </c>
      <c r="T378">
        <f t="shared" si="143"/>
        <v>0</v>
      </c>
      <c r="U378">
        <f t="shared" si="144"/>
        <v>1</v>
      </c>
      <c r="V378">
        <f t="shared" si="145"/>
        <v>0</v>
      </c>
      <c r="W378">
        <f t="shared" si="160"/>
        <v>0</v>
      </c>
      <c r="Y378" s="19">
        <f t="shared" si="146"/>
        <v>0</v>
      </c>
      <c r="Z378" s="19">
        <f t="shared" si="147"/>
        <v>1</v>
      </c>
      <c r="AA378" s="19">
        <f t="shared" si="148"/>
        <v>0</v>
      </c>
      <c r="AB378" s="19">
        <f t="shared" si="161"/>
        <v>0</v>
      </c>
      <c r="AC378">
        <f t="shared" si="149"/>
        <v>0</v>
      </c>
      <c r="AD378">
        <f t="shared" si="162"/>
        <v>0</v>
      </c>
      <c r="AE378">
        <f t="shared" si="150"/>
        <v>0</v>
      </c>
      <c r="AF378">
        <f t="shared" si="163"/>
        <v>0</v>
      </c>
      <c r="AG378">
        <f t="shared" si="151"/>
        <v>1</v>
      </c>
      <c r="AH378">
        <f t="shared" si="164"/>
        <v>0</v>
      </c>
      <c r="AI378">
        <f t="shared" si="152"/>
        <v>0</v>
      </c>
      <c r="AJ378">
        <f t="shared" si="165"/>
        <v>0</v>
      </c>
      <c r="AL378" s="19">
        <f t="shared" si="153"/>
        <v>0</v>
      </c>
      <c r="AM378" s="15">
        <f t="shared" si="154"/>
        <v>0</v>
      </c>
      <c r="AN378" s="15">
        <f t="shared" si="155"/>
        <v>0</v>
      </c>
      <c r="AO378">
        <f t="shared" si="169"/>
        <v>0</v>
      </c>
      <c r="AP378" s="15">
        <f t="shared" si="156"/>
        <v>0</v>
      </c>
      <c r="AQ378">
        <f t="shared" si="166"/>
        <v>0</v>
      </c>
      <c r="AR378" s="15">
        <f t="shared" si="157"/>
        <v>0</v>
      </c>
      <c r="AS378">
        <f t="shared" si="167"/>
        <v>0</v>
      </c>
      <c r="AT378" s="15">
        <f t="shared" si="158"/>
        <v>1</v>
      </c>
      <c r="AU378">
        <f t="shared" si="168"/>
        <v>0</v>
      </c>
      <c r="AV378" s="15">
        <f t="shared" si="159"/>
        <v>0</v>
      </c>
      <c r="AW378">
        <f t="shared" si="170"/>
        <v>0</v>
      </c>
    </row>
    <row r="379" spans="1:49" ht="15" customHeight="1">
      <c r="A379" s="95" t="s">
        <v>30</v>
      </c>
      <c r="B379" s="96">
        <v>11</v>
      </c>
      <c r="C379" s="97">
        <v>2013</v>
      </c>
      <c r="D379" s="95" t="s">
        <v>21</v>
      </c>
      <c r="E379" s="98">
        <v>4</v>
      </c>
      <c r="F379" s="98">
        <v>8</v>
      </c>
      <c r="G379" s="98">
        <v>4</v>
      </c>
      <c r="H379" s="98">
        <v>1</v>
      </c>
      <c r="I379" s="98">
        <v>3</v>
      </c>
      <c r="J379" s="99">
        <v>25</v>
      </c>
      <c r="K379" s="99">
        <v>52.941176470588204</v>
      </c>
      <c r="L379" s="99">
        <v>40</v>
      </c>
      <c r="M379" s="98">
        <v>59</v>
      </c>
      <c r="N379" s="98">
        <v>89</v>
      </c>
      <c r="O379" s="100">
        <v>75</v>
      </c>
      <c r="P379" s="98">
        <v>55</v>
      </c>
      <c r="Q379" s="99">
        <v>53.826086956521699</v>
      </c>
      <c r="R379" s="100">
        <v>30</v>
      </c>
      <c r="S379" s="101">
        <v>42277</v>
      </c>
      <c r="T379">
        <f t="shared" si="143"/>
        <v>0</v>
      </c>
      <c r="U379">
        <f t="shared" si="144"/>
        <v>0</v>
      </c>
      <c r="V379">
        <f t="shared" si="145"/>
        <v>0</v>
      </c>
      <c r="W379">
        <f t="shared" si="160"/>
        <v>0</v>
      </c>
      <c r="Y379" s="19">
        <f t="shared" si="146"/>
        <v>0</v>
      </c>
      <c r="Z379" s="19">
        <f t="shared" si="147"/>
        <v>0</v>
      </c>
      <c r="AA379" s="19">
        <f t="shared" si="148"/>
        <v>0</v>
      </c>
      <c r="AB379" s="19">
        <f t="shared" si="161"/>
        <v>0</v>
      </c>
      <c r="AC379">
        <f t="shared" si="149"/>
        <v>0</v>
      </c>
      <c r="AD379">
        <f t="shared" si="162"/>
        <v>0</v>
      </c>
      <c r="AE379">
        <f t="shared" si="150"/>
        <v>0</v>
      </c>
      <c r="AF379">
        <f t="shared" si="163"/>
        <v>0</v>
      </c>
      <c r="AG379">
        <f t="shared" si="151"/>
        <v>1</v>
      </c>
      <c r="AH379">
        <f t="shared" si="164"/>
        <v>0</v>
      </c>
      <c r="AI379">
        <f t="shared" si="152"/>
        <v>0</v>
      </c>
      <c r="AJ379">
        <f t="shared" si="165"/>
        <v>0</v>
      </c>
      <c r="AL379" s="19">
        <f t="shared" si="153"/>
        <v>0</v>
      </c>
      <c r="AM379" s="15">
        <f t="shared" si="154"/>
        <v>0</v>
      </c>
      <c r="AN379" s="15">
        <f t="shared" si="155"/>
        <v>0</v>
      </c>
      <c r="AO379">
        <f t="shared" si="169"/>
        <v>0</v>
      </c>
      <c r="AP379" s="15">
        <f t="shared" si="156"/>
        <v>0</v>
      </c>
      <c r="AQ379">
        <f t="shared" si="166"/>
        <v>0</v>
      </c>
      <c r="AR379" s="15">
        <f t="shared" si="157"/>
        <v>0</v>
      </c>
      <c r="AS379">
        <f t="shared" si="167"/>
        <v>0</v>
      </c>
      <c r="AT379" s="15">
        <f t="shared" si="158"/>
        <v>1</v>
      </c>
      <c r="AU379">
        <f t="shared" si="168"/>
        <v>0</v>
      </c>
      <c r="AV379" s="15">
        <f t="shared" si="159"/>
        <v>0</v>
      </c>
      <c r="AW379">
        <f t="shared" si="170"/>
        <v>0</v>
      </c>
    </row>
    <row r="380" spans="1:49" ht="15" customHeight="1">
      <c r="A380" s="95" t="s">
        <v>30</v>
      </c>
      <c r="B380" s="96">
        <v>11</v>
      </c>
      <c r="C380" s="97">
        <v>2015</v>
      </c>
      <c r="D380" s="95" t="s">
        <v>18</v>
      </c>
      <c r="E380" s="98">
        <v>5</v>
      </c>
      <c r="F380" s="98">
        <v>39</v>
      </c>
      <c r="G380" s="98">
        <v>73</v>
      </c>
      <c r="H380" s="98">
        <v>31</v>
      </c>
      <c r="I380" s="98">
        <v>42</v>
      </c>
      <c r="J380" s="94"/>
      <c r="K380" s="99">
        <v>42.4657534246575</v>
      </c>
      <c r="L380" s="99">
        <v>40</v>
      </c>
      <c r="M380" s="94"/>
      <c r="N380" s="98">
        <v>146</v>
      </c>
      <c r="O380" s="100">
        <v>75</v>
      </c>
      <c r="P380" s="94"/>
      <c r="Q380" s="99">
        <v>70.439575038488101</v>
      </c>
      <c r="R380" s="100">
        <v>30</v>
      </c>
      <c r="S380" s="101">
        <v>42277</v>
      </c>
      <c r="T380">
        <f t="shared" si="143"/>
        <v>0</v>
      </c>
      <c r="U380">
        <f t="shared" si="144"/>
        <v>1</v>
      </c>
      <c r="V380">
        <f t="shared" si="145"/>
        <v>1</v>
      </c>
      <c r="W380">
        <f t="shared" si="160"/>
        <v>0</v>
      </c>
      <c r="Y380" s="19">
        <f t="shared" si="146"/>
        <v>0</v>
      </c>
      <c r="Z380" s="19">
        <f t="shared" si="147"/>
        <v>1</v>
      </c>
      <c r="AA380" s="19">
        <f t="shared" si="148"/>
        <v>0</v>
      </c>
      <c r="AB380" s="19">
        <f t="shared" si="161"/>
        <v>0</v>
      </c>
      <c r="AC380">
        <f t="shared" si="149"/>
        <v>0</v>
      </c>
      <c r="AD380">
        <f t="shared" si="162"/>
        <v>0</v>
      </c>
      <c r="AE380">
        <f t="shared" si="150"/>
        <v>0</v>
      </c>
      <c r="AF380">
        <f t="shared" si="163"/>
        <v>0</v>
      </c>
      <c r="AG380">
        <f t="shared" si="151"/>
        <v>0</v>
      </c>
      <c r="AH380">
        <f t="shared" si="164"/>
        <v>0</v>
      </c>
      <c r="AI380">
        <f t="shared" si="152"/>
        <v>1</v>
      </c>
      <c r="AJ380">
        <f t="shared" si="165"/>
        <v>0</v>
      </c>
      <c r="AL380" s="19">
        <f t="shared" si="153"/>
        <v>0</v>
      </c>
      <c r="AM380" s="15">
        <f t="shared" si="154"/>
        <v>0</v>
      </c>
      <c r="AN380" s="15">
        <f t="shared" si="155"/>
        <v>0</v>
      </c>
      <c r="AO380">
        <f t="shared" si="169"/>
        <v>0</v>
      </c>
      <c r="AP380" s="15">
        <f t="shared" si="156"/>
        <v>0</v>
      </c>
      <c r="AQ380">
        <f t="shared" si="166"/>
        <v>0</v>
      </c>
      <c r="AR380" s="15">
        <f t="shared" si="157"/>
        <v>0</v>
      </c>
      <c r="AS380">
        <f t="shared" si="167"/>
        <v>0</v>
      </c>
      <c r="AT380" s="15">
        <f t="shared" si="158"/>
        <v>0</v>
      </c>
      <c r="AU380">
        <f t="shared" si="168"/>
        <v>0</v>
      </c>
      <c r="AV380" s="15">
        <f t="shared" si="159"/>
        <v>1</v>
      </c>
      <c r="AW380">
        <f t="shared" si="170"/>
        <v>0</v>
      </c>
    </row>
    <row r="381" spans="1:49" ht="15" customHeight="1">
      <c r="A381" s="95" t="s">
        <v>30</v>
      </c>
      <c r="B381" s="96">
        <v>11</v>
      </c>
      <c r="C381" s="97">
        <v>2014</v>
      </c>
      <c r="D381" s="95" t="s">
        <v>19</v>
      </c>
      <c r="E381" s="98">
        <v>1</v>
      </c>
      <c r="F381" s="98">
        <v>17</v>
      </c>
      <c r="G381" s="98">
        <v>5</v>
      </c>
      <c r="H381" s="98">
        <v>3</v>
      </c>
      <c r="I381" s="98">
        <v>2</v>
      </c>
      <c r="J381" s="99">
        <v>60</v>
      </c>
      <c r="K381" s="99">
        <v>60</v>
      </c>
      <c r="L381" s="99">
        <v>40</v>
      </c>
      <c r="M381" s="98">
        <v>72</v>
      </c>
      <c r="N381" s="98">
        <v>72</v>
      </c>
      <c r="O381" s="100">
        <v>75</v>
      </c>
      <c r="P381" s="98">
        <v>67</v>
      </c>
      <c r="Q381" s="99">
        <v>58.076086956521699</v>
      </c>
      <c r="R381" s="100">
        <v>30</v>
      </c>
      <c r="S381" s="101">
        <v>42277</v>
      </c>
      <c r="T381">
        <f t="shared" si="143"/>
        <v>0</v>
      </c>
      <c r="U381">
        <f t="shared" si="144"/>
        <v>0</v>
      </c>
      <c r="V381">
        <f t="shared" si="145"/>
        <v>0</v>
      </c>
      <c r="W381">
        <f t="shared" si="160"/>
        <v>0</v>
      </c>
      <c r="Y381" s="19">
        <f t="shared" si="146"/>
        <v>0</v>
      </c>
      <c r="Z381" s="19">
        <f t="shared" si="147"/>
        <v>0</v>
      </c>
      <c r="AA381" s="19">
        <f t="shared" si="148"/>
        <v>1</v>
      </c>
      <c r="AB381" s="19">
        <f t="shared" si="161"/>
        <v>0</v>
      </c>
      <c r="AC381">
        <f t="shared" si="149"/>
        <v>0</v>
      </c>
      <c r="AD381">
        <f t="shared" si="162"/>
        <v>0</v>
      </c>
      <c r="AE381">
        <f t="shared" si="150"/>
        <v>0</v>
      </c>
      <c r="AF381">
        <f t="shared" si="163"/>
        <v>0</v>
      </c>
      <c r="AG381">
        <f t="shared" si="151"/>
        <v>0</v>
      </c>
      <c r="AH381">
        <f t="shared" si="164"/>
        <v>0</v>
      </c>
      <c r="AI381">
        <f t="shared" si="152"/>
        <v>0</v>
      </c>
      <c r="AJ381">
        <f t="shared" si="165"/>
        <v>0</v>
      </c>
      <c r="AL381" s="19">
        <f t="shared" si="153"/>
        <v>0</v>
      </c>
      <c r="AM381" s="15">
        <f t="shared" si="154"/>
        <v>1</v>
      </c>
      <c r="AN381" s="15">
        <f t="shared" si="155"/>
        <v>1</v>
      </c>
      <c r="AO381">
        <f t="shared" si="169"/>
        <v>0</v>
      </c>
      <c r="AP381" s="15">
        <f t="shared" si="156"/>
        <v>0</v>
      </c>
      <c r="AQ381">
        <f t="shared" si="166"/>
        <v>0</v>
      </c>
      <c r="AR381" s="15">
        <f t="shared" si="157"/>
        <v>0</v>
      </c>
      <c r="AS381">
        <f t="shared" si="167"/>
        <v>0</v>
      </c>
      <c r="AT381" s="15">
        <f t="shared" si="158"/>
        <v>0</v>
      </c>
      <c r="AU381">
        <f t="shared" si="168"/>
        <v>0</v>
      </c>
      <c r="AV381" s="15">
        <f t="shared" si="159"/>
        <v>0</v>
      </c>
      <c r="AW381">
        <f t="shared" si="170"/>
        <v>0</v>
      </c>
    </row>
    <row r="382" spans="1:49" ht="15" customHeight="1">
      <c r="A382" s="95" t="s">
        <v>30</v>
      </c>
      <c r="B382" s="96">
        <v>11</v>
      </c>
      <c r="C382" s="97">
        <v>2014</v>
      </c>
      <c r="D382" s="95" t="s">
        <v>17</v>
      </c>
      <c r="E382" s="98">
        <v>2</v>
      </c>
      <c r="F382" s="98">
        <v>24</v>
      </c>
      <c r="G382" s="98">
        <v>2</v>
      </c>
      <c r="H382" s="98">
        <v>2</v>
      </c>
      <c r="I382" s="98">
        <v>0</v>
      </c>
      <c r="J382" s="99">
        <v>100</v>
      </c>
      <c r="K382" s="99">
        <v>71.428571428571402</v>
      </c>
      <c r="L382" s="99">
        <v>40</v>
      </c>
      <c r="M382" s="98">
        <v>91</v>
      </c>
      <c r="N382" s="98">
        <v>96</v>
      </c>
      <c r="O382" s="100">
        <v>75</v>
      </c>
      <c r="P382" s="98">
        <v>89</v>
      </c>
      <c r="Q382" s="99">
        <v>77.077777777777797</v>
      </c>
      <c r="R382" s="100">
        <v>30</v>
      </c>
      <c r="S382" s="101">
        <v>42277</v>
      </c>
      <c r="T382">
        <f t="shared" si="143"/>
        <v>0</v>
      </c>
      <c r="U382">
        <f t="shared" si="144"/>
        <v>0</v>
      </c>
      <c r="V382">
        <f t="shared" si="145"/>
        <v>0</v>
      </c>
      <c r="W382">
        <f t="shared" si="160"/>
        <v>0</v>
      </c>
      <c r="Y382" s="19">
        <f t="shared" si="146"/>
        <v>0</v>
      </c>
      <c r="Z382" s="19">
        <f t="shared" si="147"/>
        <v>0</v>
      </c>
      <c r="AA382" s="19">
        <f t="shared" si="148"/>
        <v>0</v>
      </c>
      <c r="AB382" s="19">
        <f t="shared" si="161"/>
        <v>0</v>
      </c>
      <c r="AC382">
        <f t="shared" si="149"/>
        <v>1</v>
      </c>
      <c r="AD382">
        <f t="shared" si="162"/>
        <v>0</v>
      </c>
      <c r="AE382">
        <f t="shared" si="150"/>
        <v>0</v>
      </c>
      <c r="AF382">
        <f t="shared" si="163"/>
        <v>0</v>
      </c>
      <c r="AG382">
        <f t="shared" si="151"/>
        <v>0</v>
      </c>
      <c r="AH382">
        <f t="shared" si="164"/>
        <v>0</v>
      </c>
      <c r="AI382">
        <f t="shared" si="152"/>
        <v>0</v>
      </c>
      <c r="AJ382">
        <f t="shared" si="165"/>
        <v>0</v>
      </c>
      <c r="AL382" s="19">
        <f t="shared" si="153"/>
        <v>0</v>
      </c>
      <c r="AM382" s="15">
        <f t="shared" si="154"/>
        <v>1</v>
      </c>
      <c r="AN382" s="15">
        <f t="shared" si="155"/>
        <v>0</v>
      </c>
      <c r="AO382">
        <f t="shared" si="169"/>
        <v>0</v>
      </c>
      <c r="AP382" s="15">
        <f t="shared" si="156"/>
        <v>1</v>
      </c>
      <c r="AQ382">
        <f t="shared" si="166"/>
        <v>0</v>
      </c>
      <c r="AR382" s="15">
        <f t="shared" si="157"/>
        <v>0</v>
      </c>
      <c r="AS382">
        <f t="shared" si="167"/>
        <v>0</v>
      </c>
      <c r="AT382" s="15">
        <f t="shared" si="158"/>
        <v>0</v>
      </c>
      <c r="AU382">
        <f t="shared" si="168"/>
        <v>0</v>
      </c>
      <c r="AV382" s="15">
        <f t="shared" si="159"/>
        <v>0</v>
      </c>
      <c r="AW382">
        <f t="shared" si="170"/>
        <v>0</v>
      </c>
    </row>
    <row r="383" spans="1:49" ht="15" customHeight="1">
      <c r="A383" s="95" t="s">
        <v>30</v>
      </c>
      <c r="B383" s="96">
        <v>11</v>
      </c>
      <c r="C383" s="97">
        <v>2014</v>
      </c>
      <c r="D383" s="95" t="s">
        <v>20</v>
      </c>
      <c r="E383" s="98">
        <v>3</v>
      </c>
      <c r="F383" s="98">
        <v>18</v>
      </c>
      <c r="G383" s="98">
        <v>3</v>
      </c>
      <c r="H383" s="98">
        <v>0</v>
      </c>
      <c r="I383" s="98">
        <v>3</v>
      </c>
      <c r="J383" s="99">
        <v>0</v>
      </c>
      <c r="K383" s="99">
        <v>50</v>
      </c>
      <c r="L383" s="99">
        <v>40</v>
      </c>
      <c r="M383" s="98">
        <v>107</v>
      </c>
      <c r="N383" s="98">
        <v>114</v>
      </c>
      <c r="O383" s="100">
        <v>75</v>
      </c>
      <c r="P383" s="98">
        <v>104</v>
      </c>
      <c r="Q383" s="99">
        <v>98.406593406593402</v>
      </c>
      <c r="R383" s="100">
        <v>30</v>
      </c>
      <c r="S383" s="101">
        <v>42277</v>
      </c>
      <c r="T383">
        <f t="shared" si="143"/>
        <v>0</v>
      </c>
      <c r="U383">
        <f t="shared" si="144"/>
        <v>0</v>
      </c>
      <c r="V383">
        <f t="shared" si="145"/>
        <v>0</v>
      </c>
      <c r="W383">
        <f t="shared" si="160"/>
        <v>0</v>
      </c>
      <c r="Y383" s="19">
        <f t="shared" si="146"/>
        <v>0</v>
      </c>
      <c r="Z383" s="19">
        <f t="shared" si="147"/>
        <v>0</v>
      </c>
      <c r="AA383" s="19">
        <f t="shared" si="148"/>
        <v>0</v>
      </c>
      <c r="AB383" s="19">
        <f t="shared" si="161"/>
        <v>0</v>
      </c>
      <c r="AC383">
        <f t="shared" si="149"/>
        <v>0</v>
      </c>
      <c r="AD383">
        <f t="shared" si="162"/>
        <v>0</v>
      </c>
      <c r="AE383">
        <f t="shared" si="150"/>
        <v>1</v>
      </c>
      <c r="AF383">
        <f t="shared" si="163"/>
        <v>0</v>
      </c>
      <c r="AG383">
        <f t="shared" si="151"/>
        <v>0</v>
      </c>
      <c r="AH383">
        <f t="shared" si="164"/>
        <v>0</v>
      </c>
      <c r="AI383">
        <f t="shared" si="152"/>
        <v>0</v>
      </c>
      <c r="AJ383">
        <f t="shared" si="165"/>
        <v>0</v>
      </c>
      <c r="AL383" s="19">
        <f t="shared" si="153"/>
        <v>0</v>
      </c>
      <c r="AM383" s="15">
        <f t="shared" si="154"/>
        <v>1</v>
      </c>
      <c r="AN383" s="15">
        <f t="shared" si="155"/>
        <v>0</v>
      </c>
      <c r="AO383">
        <f t="shared" si="169"/>
        <v>0</v>
      </c>
      <c r="AP383" s="15">
        <f t="shared" si="156"/>
        <v>0</v>
      </c>
      <c r="AQ383">
        <f t="shared" si="166"/>
        <v>0</v>
      </c>
      <c r="AR383" s="15">
        <f t="shared" si="157"/>
        <v>1</v>
      </c>
      <c r="AS383">
        <f t="shared" si="167"/>
        <v>0</v>
      </c>
      <c r="AT383" s="15">
        <f t="shared" si="158"/>
        <v>0</v>
      </c>
      <c r="AU383">
        <f t="shared" si="168"/>
        <v>0</v>
      </c>
      <c r="AV383" s="15">
        <f t="shared" si="159"/>
        <v>0</v>
      </c>
      <c r="AW383">
        <f t="shared" si="170"/>
        <v>0</v>
      </c>
    </row>
    <row r="384" spans="1:49" ht="15" customHeight="1">
      <c r="A384" s="95" t="s">
        <v>30</v>
      </c>
      <c r="B384" s="96">
        <v>11</v>
      </c>
      <c r="C384" s="97">
        <v>2014</v>
      </c>
      <c r="D384" s="95" t="s">
        <v>18</v>
      </c>
      <c r="E384" s="98">
        <v>5</v>
      </c>
      <c r="F384" s="98">
        <v>75</v>
      </c>
      <c r="G384" s="98">
        <v>23</v>
      </c>
      <c r="H384" s="98">
        <v>15</v>
      </c>
      <c r="I384" s="98">
        <v>8</v>
      </c>
      <c r="J384" s="94"/>
      <c r="K384" s="99">
        <v>65.2173913043478</v>
      </c>
      <c r="L384" s="99">
        <v>40</v>
      </c>
      <c r="M384" s="94"/>
      <c r="N384" s="98">
        <v>130</v>
      </c>
      <c r="O384" s="100">
        <v>75</v>
      </c>
      <c r="P384" s="94"/>
      <c r="Q384" s="99">
        <v>85.042288448266703</v>
      </c>
      <c r="R384" s="100">
        <v>30</v>
      </c>
      <c r="S384" s="101">
        <v>42277</v>
      </c>
      <c r="T384">
        <f t="shared" si="143"/>
        <v>0</v>
      </c>
      <c r="U384">
        <f t="shared" si="144"/>
        <v>0</v>
      </c>
      <c r="V384">
        <f t="shared" si="145"/>
        <v>1</v>
      </c>
      <c r="W384">
        <f t="shared" si="160"/>
        <v>0</v>
      </c>
      <c r="Y384" s="19">
        <f t="shared" si="146"/>
        <v>0</v>
      </c>
      <c r="Z384" s="19">
        <f t="shared" si="147"/>
        <v>0</v>
      </c>
      <c r="AA384" s="19">
        <f t="shared" si="148"/>
        <v>0</v>
      </c>
      <c r="AB384" s="19">
        <f t="shared" si="161"/>
        <v>0</v>
      </c>
      <c r="AC384">
        <f t="shared" si="149"/>
        <v>0</v>
      </c>
      <c r="AD384">
        <f t="shared" si="162"/>
        <v>0</v>
      </c>
      <c r="AE384">
        <f t="shared" si="150"/>
        <v>0</v>
      </c>
      <c r="AF384">
        <f t="shared" si="163"/>
        <v>0</v>
      </c>
      <c r="AG384">
        <f t="shared" si="151"/>
        <v>0</v>
      </c>
      <c r="AH384">
        <f t="shared" si="164"/>
        <v>0</v>
      </c>
      <c r="AI384">
        <f t="shared" si="152"/>
        <v>1</v>
      </c>
      <c r="AJ384">
        <f t="shared" si="165"/>
        <v>0</v>
      </c>
      <c r="AL384" s="19">
        <f t="shared" si="153"/>
        <v>0</v>
      </c>
      <c r="AM384" s="15">
        <f t="shared" si="154"/>
        <v>1</v>
      </c>
      <c r="AN384" s="15">
        <f t="shared" si="155"/>
        <v>0</v>
      </c>
      <c r="AO384">
        <f t="shared" si="169"/>
        <v>0</v>
      </c>
      <c r="AP384" s="15">
        <f t="shared" si="156"/>
        <v>0</v>
      </c>
      <c r="AQ384">
        <f t="shared" si="166"/>
        <v>0</v>
      </c>
      <c r="AR384" s="15">
        <f t="shared" si="157"/>
        <v>0</v>
      </c>
      <c r="AS384">
        <f t="shared" si="167"/>
        <v>0</v>
      </c>
      <c r="AT384" s="15">
        <f t="shared" si="158"/>
        <v>0</v>
      </c>
      <c r="AU384">
        <f t="shared" si="168"/>
        <v>0</v>
      </c>
      <c r="AV384" s="15">
        <f t="shared" si="159"/>
        <v>1</v>
      </c>
      <c r="AW384">
        <f t="shared" si="170"/>
        <v>0</v>
      </c>
    </row>
    <row r="385" spans="1:49" ht="15" customHeight="1">
      <c r="A385" s="95" t="s">
        <v>30</v>
      </c>
      <c r="B385" s="96">
        <v>11</v>
      </c>
      <c r="C385" s="97">
        <v>2013</v>
      </c>
      <c r="D385" s="95" t="s">
        <v>17</v>
      </c>
      <c r="E385" s="98">
        <v>2</v>
      </c>
      <c r="F385" s="98">
        <v>18</v>
      </c>
      <c r="G385" s="98">
        <v>12</v>
      </c>
      <c r="H385" s="98">
        <v>8</v>
      </c>
      <c r="I385" s="98">
        <v>4</v>
      </c>
      <c r="J385" s="99">
        <v>66.6666666666667</v>
      </c>
      <c r="K385" s="99">
        <v>47.826086956521699</v>
      </c>
      <c r="L385" s="99">
        <v>40</v>
      </c>
      <c r="M385" s="98">
        <v>63</v>
      </c>
      <c r="N385" s="98">
        <v>74</v>
      </c>
      <c r="O385" s="100">
        <v>75</v>
      </c>
      <c r="P385" s="98">
        <v>51</v>
      </c>
      <c r="Q385" s="99">
        <v>49.566666666666698</v>
      </c>
      <c r="R385" s="100">
        <v>30</v>
      </c>
      <c r="S385" s="101">
        <v>42277</v>
      </c>
      <c r="T385">
        <f t="shared" si="143"/>
        <v>0</v>
      </c>
      <c r="U385">
        <f t="shared" si="144"/>
        <v>0</v>
      </c>
      <c r="V385">
        <f t="shared" si="145"/>
        <v>0</v>
      </c>
      <c r="W385">
        <f t="shared" si="160"/>
        <v>0</v>
      </c>
      <c r="Y385" s="19">
        <f t="shared" si="146"/>
        <v>0</v>
      </c>
      <c r="Z385" s="19">
        <f t="shared" si="147"/>
        <v>0</v>
      </c>
      <c r="AA385" s="19">
        <f t="shared" si="148"/>
        <v>0</v>
      </c>
      <c r="AB385" s="19">
        <f t="shared" si="161"/>
        <v>0</v>
      </c>
      <c r="AC385">
        <f t="shared" si="149"/>
        <v>1</v>
      </c>
      <c r="AD385">
        <f t="shared" si="162"/>
        <v>0</v>
      </c>
      <c r="AE385">
        <f t="shared" si="150"/>
        <v>0</v>
      </c>
      <c r="AF385">
        <f t="shared" si="163"/>
        <v>0</v>
      </c>
      <c r="AG385">
        <f t="shared" si="151"/>
        <v>0</v>
      </c>
      <c r="AH385">
        <f t="shared" si="164"/>
        <v>0</v>
      </c>
      <c r="AI385">
        <f t="shared" si="152"/>
        <v>0</v>
      </c>
      <c r="AJ385">
        <f t="shared" si="165"/>
        <v>0</v>
      </c>
      <c r="AL385" s="19">
        <f t="shared" si="153"/>
        <v>0</v>
      </c>
      <c r="AM385" s="15">
        <f t="shared" si="154"/>
        <v>0</v>
      </c>
      <c r="AN385" s="15">
        <f t="shared" si="155"/>
        <v>0</v>
      </c>
      <c r="AO385">
        <f t="shared" si="169"/>
        <v>0</v>
      </c>
      <c r="AP385" s="15">
        <f t="shared" si="156"/>
        <v>1</v>
      </c>
      <c r="AQ385">
        <f t="shared" si="166"/>
        <v>0</v>
      </c>
      <c r="AR385" s="15">
        <f t="shared" si="157"/>
        <v>0</v>
      </c>
      <c r="AS385">
        <f t="shared" si="167"/>
        <v>0</v>
      </c>
      <c r="AT385" s="15">
        <f t="shared" si="158"/>
        <v>0</v>
      </c>
      <c r="AU385">
        <f t="shared" si="168"/>
        <v>0</v>
      </c>
      <c r="AV385" s="15">
        <f t="shared" si="159"/>
        <v>0</v>
      </c>
      <c r="AW385">
        <f t="shared" si="170"/>
        <v>0</v>
      </c>
    </row>
    <row r="386" spans="1:49" ht="15" customHeight="1">
      <c r="A386" s="95" t="s">
        <v>30</v>
      </c>
      <c r="B386" s="96">
        <v>11</v>
      </c>
      <c r="C386" s="97">
        <v>2015</v>
      </c>
      <c r="D386" s="95" t="s">
        <v>19</v>
      </c>
      <c r="E386" s="98">
        <v>1</v>
      </c>
      <c r="F386" s="98">
        <v>6</v>
      </c>
      <c r="G386" s="98">
        <v>54</v>
      </c>
      <c r="H386" s="98">
        <v>14</v>
      </c>
      <c r="I386" s="98">
        <v>40</v>
      </c>
      <c r="J386" s="99">
        <v>25.925925925925899</v>
      </c>
      <c r="K386" s="99">
        <v>25.925925925925899</v>
      </c>
      <c r="L386" s="99">
        <v>40</v>
      </c>
      <c r="M386" s="98">
        <v>113</v>
      </c>
      <c r="N386" s="98">
        <v>113</v>
      </c>
      <c r="O386" s="100">
        <v>75</v>
      </c>
      <c r="P386" s="98">
        <v>59</v>
      </c>
      <c r="Q386" s="99">
        <v>72.478260869565204</v>
      </c>
      <c r="R386" s="100">
        <v>30</v>
      </c>
      <c r="S386" s="101">
        <v>42277</v>
      </c>
      <c r="T386">
        <f t="shared" si="143"/>
        <v>0</v>
      </c>
      <c r="U386">
        <f t="shared" si="144"/>
        <v>1</v>
      </c>
      <c r="V386">
        <f t="shared" si="145"/>
        <v>0</v>
      </c>
      <c r="W386">
        <f t="shared" si="160"/>
        <v>0</v>
      </c>
      <c r="Y386" s="19">
        <f t="shared" si="146"/>
        <v>0</v>
      </c>
      <c r="Z386" s="19">
        <f t="shared" si="147"/>
        <v>1</v>
      </c>
      <c r="AA386" s="19">
        <f t="shared" si="148"/>
        <v>1</v>
      </c>
      <c r="AB386" s="19">
        <f t="shared" si="161"/>
        <v>0</v>
      </c>
      <c r="AC386">
        <f t="shared" si="149"/>
        <v>0</v>
      </c>
      <c r="AD386">
        <f t="shared" si="162"/>
        <v>0</v>
      </c>
      <c r="AE386">
        <f t="shared" si="150"/>
        <v>0</v>
      </c>
      <c r="AF386">
        <f t="shared" si="163"/>
        <v>0</v>
      </c>
      <c r="AG386">
        <f t="shared" si="151"/>
        <v>0</v>
      </c>
      <c r="AH386">
        <f t="shared" si="164"/>
        <v>0</v>
      </c>
      <c r="AI386">
        <f t="shared" si="152"/>
        <v>0</v>
      </c>
      <c r="AJ386">
        <f t="shared" si="165"/>
        <v>0</v>
      </c>
      <c r="AL386" s="19">
        <f t="shared" si="153"/>
        <v>0</v>
      </c>
      <c r="AM386" s="15">
        <f t="shared" si="154"/>
        <v>0</v>
      </c>
      <c r="AN386" s="15">
        <f t="shared" si="155"/>
        <v>1</v>
      </c>
      <c r="AO386">
        <f t="shared" si="169"/>
        <v>0</v>
      </c>
      <c r="AP386" s="15">
        <f t="shared" si="156"/>
        <v>0</v>
      </c>
      <c r="AQ386">
        <f t="shared" si="166"/>
        <v>0</v>
      </c>
      <c r="AR386" s="15">
        <f t="shared" si="157"/>
        <v>0</v>
      </c>
      <c r="AS386">
        <f t="shared" si="167"/>
        <v>0</v>
      </c>
      <c r="AT386" s="15">
        <f t="shared" si="158"/>
        <v>0</v>
      </c>
      <c r="AU386">
        <f t="shared" si="168"/>
        <v>0</v>
      </c>
      <c r="AV386" s="15">
        <f t="shared" si="159"/>
        <v>0</v>
      </c>
      <c r="AW386">
        <f t="shared" si="170"/>
        <v>0</v>
      </c>
    </row>
    <row r="387" spans="1:49" ht="15" customHeight="1">
      <c r="A387" s="95" t="s">
        <v>30</v>
      </c>
      <c r="B387" s="96">
        <v>11</v>
      </c>
      <c r="C387" s="97">
        <v>2015</v>
      </c>
      <c r="D387" s="95" t="s">
        <v>17</v>
      </c>
      <c r="E387" s="98">
        <v>2</v>
      </c>
      <c r="F387" s="98">
        <v>16</v>
      </c>
      <c r="G387" s="98">
        <v>4</v>
      </c>
      <c r="H387" s="98">
        <v>4</v>
      </c>
      <c r="I387" s="98">
        <v>0</v>
      </c>
      <c r="J387" s="99">
        <v>100</v>
      </c>
      <c r="K387" s="99">
        <v>31.034482758620701</v>
      </c>
      <c r="L387" s="99">
        <v>40</v>
      </c>
      <c r="M387" s="98">
        <v>75</v>
      </c>
      <c r="N387" s="98">
        <v>129</v>
      </c>
      <c r="O387" s="100">
        <v>75</v>
      </c>
      <c r="P387" s="98">
        <v>71</v>
      </c>
      <c r="Q387" s="99">
        <v>64.244444444444397</v>
      </c>
      <c r="R387" s="100">
        <v>30</v>
      </c>
      <c r="S387" s="101">
        <v>42277</v>
      </c>
      <c r="T387">
        <f t="shared" ref="T387:T450" si="171">IF(SELECT_AGENCY=A387,1,0)</f>
        <v>0</v>
      </c>
      <c r="U387">
        <f t="shared" ref="U387:U450" si="172">IF(SELECT_YEAR=C387,1,0)</f>
        <v>1</v>
      </c>
      <c r="V387">
        <f t="shared" ref="V387:V450" si="173">IF(SELECT_QUARTER=D387,1,0)</f>
        <v>0</v>
      </c>
      <c r="W387">
        <f t="shared" si="160"/>
        <v>0</v>
      </c>
      <c r="Y387" s="19">
        <f t="shared" ref="Y387:Y450" si="174">IF(SELECT_AGENCY=A387,1,0)</f>
        <v>0</v>
      </c>
      <c r="Z387" s="19">
        <f t="shared" ref="Z387:Z450" si="175">IF(SELECT_YEAR=C387,1,0)</f>
        <v>1</v>
      </c>
      <c r="AA387" s="19">
        <f t="shared" ref="AA387:AA450" si="176">IF(QT_1=D387,1,0)</f>
        <v>0</v>
      </c>
      <c r="AB387" s="19">
        <f t="shared" si="161"/>
        <v>0</v>
      </c>
      <c r="AC387">
        <f t="shared" ref="AC387:AC450" si="177">IF(QT_2=D387,1,0)</f>
        <v>1</v>
      </c>
      <c r="AD387">
        <f t="shared" si="162"/>
        <v>0</v>
      </c>
      <c r="AE387">
        <f t="shared" ref="AE387:AE450" si="178">IF(QT_3=D387,1,0)</f>
        <v>0</v>
      </c>
      <c r="AF387">
        <f t="shared" si="163"/>
        <v>0</v>
      </c>
      <c r="AG387">
        <f t="shared" ref="AG387:AG450" si="179">IF(QT_4=D387,1,0)</f>
        <v>0</v>
      </c>
      <c r="AH387">
        <f t="shared" si="164"/>
        <v>0</v>
      </c>
      <c r="AI387">
        <f t="shared" ref="AI387:AI450" si="180">IF(QTOTAL=D387,1,0)</f>
        <v>0</v>
      </c>
      <c r="AJ387">
        <f t="shared" si="165"/>
        <v>0</v>
      </c>
      <c r="AL387" s="19">
        <f t="shared" ref="AL387:AL450" si="181">IF(SELECT_AGENCY=A387,1,0)</f>
        <v>0</v>
      </c>
      <c r="AM387" s="15">
        <f t="shared" ref="AM387:AM450" si="182">IF(COMP_YEAR=C387,1,0)</f>
        <v>0</v>
      </c>
      <c r="AN387" s="15">
        <f t="shared" ref="AN387:AN450" si="183">IF(QT_1=D387,1,0)</f>
        <v>0</v>
      </c>
      <c r="AO387">
        <f t="shared" si="169"/>
        <v>0</v>
      </c>
      <c r="AP387" s="15">
        <f t="shared" ref="AP387:AP450" si="184">IF(QT_2=D387,1,0)</f>
        <v>1</v>
      </c>
      <c r="AQ387">
        <f t="shared" si="166"/>
        <v>0</v>
      </c>
      <c r="AR387" s="15">
        <f t="shared" ref="AR387:AR450" si="185">IF(QT_3=D387,1,0)</f>
        <v>0</v>
      </c>
      <c r="AS387">
        <f t="shared" si="167"/>
        <v>0</v>
      </c>
      <c r="AT387" s="15">
        <f t="shared" ref="AT387:AT450" si="186">IF(QT_4=D387,1,0)</f>
        <v>0</v>
      </c>
      <c r="AU387">
        <f t="shared" si="168"/>
        <v>0</v>
      </c>
      <c r="AV387" s="15">
        <f t="shared" ref="AV387:AV450" si="187">IF(QTOTAL=D387,1,0)</f>
        <v>0</v>
      </c>
      <c r="AW387">
        <f t="shared" si="170"/>
        <v>0</v>
      </c>
    </row>
    <row r="388" spans="1:49" ht="15" customHeight="1">
      <c r="A388" s="95" t="s">
        <v>30</v>
      </c>
      <c r="B388" s="96">
        <v>11</v>
      </c>
      <c r="C388" s="97">
        <v>2015</v>
      </c>
      <c r="D388" s="95" t="s">
        <v>20</v>
      </c>
      <c r="E388" s="98">
        <v>3</v>
      </c>
      <c r="F388" s="98">
        <v>10</v>
      </c>
      <c r="G388" s="98">
        <v>7</v>
      </c>
      <c r="H388" s="98">
        <v>7</v>
      </c>
      <c r="I388" s="98">
        <v>0</v>
      </c>
      <c r="J388" s="99">
        <v>100</v>
      </c>
      <c r="K388" s="99">
        <v>38.461538461538503</v>
      </c>
      <c r="L388" s="99">
        <v>40</v>
      </c>
      <c r="M388" s="98">
        <v>81</v>
      </c>
      <c r="N388" s="98">
        <v>139</v>
      </c>
      <c r="O388" s="100">
        <v>75</v>
      </c>
      <c r="P388" s="98">
        <v>74</v>
      </c>
      <c r="Q388" s="99">
        <v>71.274725274725299</v>
      </c>
      <c r="R388" s="100">
        <v>30</v>
      </c>
      <c r="S388" s="101">
        <v>42277</v>
      </c>
      <c r="T388">
        <f t="shared" si="171"/>
        <v>0</v>
      </c>
      <c r="U388">
        <f t="shared" si="172"/>
        <v>1</v>
      </c>
      <c r="V388">
        <f t="shared" si="173"/>
        <v>0</v>
      </c>
      <c r="W388">
        <f t="shared" ref="W388:W451" si="188">T388*U388*V388</f>
        <v>0</v>
      </c>
      <c r="Y388" s="19">
        <f t="shared" si="174"/>
        <v>0</v>
      </c>
      <c r="Z388" s="19">
        <f t="shared" si="175"/>
        <v>1</v>
      </c>
      <c r="AA388" s="19">
        <f t="shared" si="176"/>
        <v>0</v>
      </c>
      <c r="AB388" s="19">
        <f t="shared" ref="AB388:AB451" si="189">SUM(Y388*Z388*AA388)</f>
        <v>0</v>
      </c>
      <c r="AC388">
        <f t="shared" si="177"/>
        <v>0</v>
      </c>
      <c r="AD388">
        <f t="shared" ref="AD388:AD451" si="190">SUM(Y388*Z388*AC388)</f>
        <v>0</v>
      </c>
      <c r="AE388">
        <f t="shared" si="178"/>
        <v>1</v>
      </c>
      <c r="AF388">
        <f t="shared" ref="AF388:AF451" si="191">SUM(Y388*Z388*AE388)</f>
        <v>0</v>
      </c>
      <c r="AG388">
        <f t="shared" si="179"/>
        <v>0</v>
      </c>
      <c r="AH388">
        <f t="shared" ref="AH388:AH451" si="192">SUM(Y388*Z388*AG388)</f>
        <v>0</v>
      </c>
      <c r="AI388">
        <f t="shared" si="180"/>
        <v>0</v>
      </c>
      <c r="AJ388">
        <f t="shared" ref="AJ388:AJ451" si="193">Y388*Z388*AI388</f>
        <v>0</v>
      </c>
      <c r="AL388" s="19">
        <f t="shared" si="181"/>
        <v>0</v>
      </c>
      <c r="AM388" s="15">
        <f t="shared" si="182"/>
        <v>0</v>
      </c>
      <c r="AN388" s="15">
        <f t="shared" si="183"/>
        <v>0</v>
      </c>
      <c r="AO388">
        <f t="shared" si="169"/>
        <v>0</v>
      </c>
      <c r="AP388" s="15">
        <f t="shared" si="184"/>
        <v>0</v>
      </c>
      <c r="AQ388">
        <f t="shared" ref="AQ388:AQ451" si="194">SUM(AL388*AM388*AP388)</f>
        <v>0</v>
      </c>
      <c r="AR388" s="15">
        <f t="shared" si="185"/>
        <v>1</v>
      </c>
      <c r="AS388">
        <f t="shared" ref="AS388:AS451" si="195">SUM(AL388*AM388*AR388)</f>
        <v>0</v>
      </c>
      <c r="AT388" s="15">
        <f t="shared" si="186"/>
        <v>0</v>
      </c>
      <c r="AU388">
        <f t="shared" ref="AU388:AU451" si="196">SUM(AL388*AM388*AT388)</f>
        <v>0</v>
      </c>
      <c r="AV388" s="15">
        <f t="shared" si="187"/>
        <v>0</v>
      </c>
      <c r="AW388">
        <f t="shared" si="170"/>
        <v>0</v>
      </c>
    </row>
    <row r="389" spans="1:49" ht="15" customHeight="1">
      <c r="A389" s="95" t="s">
        <v>30</v>
      </c>
      <c r="B389" s="96">
        <v>11</v>
      </c>
      <c r="C389" s="97">
        <v>2014</v>
      </c>
      <c r="D389" s="95" t="s">
        <v>21</v>
      </c>
      <c r="E389" s="98">
        <v>4</v>
      </c>
      <c r="F389" s="98">
        <v>16</v>
      </c>
      <c r="G389" s="98">
        <v>13</v>
      </c>
      <c r="H389" s="98">
        <v>10</v>
      </c>
      <c r="I389" s="98">
        <v>3</v>
      </c>
      <c r="J389" s="99">
        <v>76.923076923076906</v>
      </c>
      <c r="K389" s="99">
        <v>65.2173913043478</v>
      </c>
      <c r="L389" s="99">
        <v>40</v>
      </c>
      <c r="M389" s="98">
        <v>120</v>
      </c>
      <c r="N389" s="98">
        <v>130</v>
      </c>
      <c r="O389" s="100">
        <v>75</v>
      </c>
      <c r="P389" s="98">
        <v>107</v>
      </c>
      <c r="Q389" s="99">
        <v>106.60869565217401</v>
      </c>
      <c r="R389" s="100">
        <v>30</v>
      </c>
      <c r="S389" s="101">
        <v>42277</v>
      </c>
      <c r="T389">
        <f t="shared" si="171"/>
        <v>0</v>
      </c>
      <c r="U389">
        <f t="shared" si="172"/>
        <v>0</v>
      </c>
      <c r="V389">
        <f t="shared" si="173"/>
        <v>0</v>
      </c>
      <c r="W389">
        <f t="shared" si="188"/>
        <v>0</v>
      </c>
      <c r="Y389" s="19">
        <f t="shared" si="174"/>
        <v>0</v>
      </c>
      <c r="Z389" s="19">
        <f t="shared" si="175"/>
        <v>0</v>
      </c>
      <c r="AA389" s="19">
        <f t="shared" si="176"/>
        <v>0</v>
      </c>
      <c r="AB389" s="19">
        <f t="shared" si="189"/>
        <v>0</v>
      </c>
      <c r="AC389">
        <f t="shared" si="177"/>
        <v>0</v>
      </c>
      <c r="AD389">
        <f t="shared" si="190"/>
        <v>0</v>
      </c>
      <c r="AE389">
        <f t="shared" si="178"/>
        <v>0</v>
      </c>
      <c r="AF389">
        <f t="shared" si="191"/>
        <v>0</v>
      </c>
      <c r="AG389">
        <f t="shared" si="179"/>
        <v>1</v>
      </c>
      <c r="AH389">
        <f t="shared" si="192"/>
        <v>0</v>
      </c>
      <c r="AI389">
        <f t="shared" si="180"/>
        <v>0</v>
      </c>
      <c r="AJ389">
        <f t="shared" si="193"/>
        <v>0</v>
      </c>
      <c r="AL389" s="19">
        <f t="shared" si="181"/>
        <v>0</v>
      </c>
      <c r="AM389" s="15">
        <f t="shared" si="182"/>
        <v>1</v>
      </c>
      <c r="AN389" s="15">
        <f t="shared" si="183"/>
        <v>0</v>
      </c>
      <c r="AO389">
        <f t="shared" si="169"/>
        <v>0</v>
      </c>
      <c r="AP389" s="15">
        <f t="shared" si="184"/>
        <v>0</v>
      </c>
      <c r="AQ389">
        <f t="shared" si="194"/>
        <v>0</v>
      </c>
      <c r="AR389" s="15">
        <f t="shared" si="185"/>
        <v>0</v>
      </c>
      <c r="AS389">
        <f t="shared" si="195"/>
        <v>0</v>
      </c>
      <c r="AT389" s="15">
        <f t="shared" si="186"/>
        <v>1</v>
      </c>
      <c r="AU389">
        <f t="shared" si="196"/>
        <v>0</v>
      </c>
      <c r="AV389" s="15">
        <f t="shared" si="187"/>
        <v>0</v>
      </c>
      <c r="AW389">
        <f t="shared" si="170"/>
        <v>0</v>
      </c>
    </row>
    <row r="390" spans="1:49" ht="15" customHeight="1">
      <c r="A390" s="95" t="s">
        <v>31</v>
      </c>
      <c r="B390" s="96">
        <v>12</v>
      </c>
      <c r="C390" s="97">
        <v>2015</v>
      </c>
      <c r="D390" s="95" t="s">
        <v>21</v>
      </c>
      <c r="E390" s="98">
        <v>4</v>
      </c>
      <c r="F390" s="98">
        <v>6</v>
      </c>
      <c r="G390" s="98">
        <v>1</v>
      </c>
      <c r="H390" s="98">
        <v>0</v>
      </c>
      <c r="I390" s="98">
        <v>1</v>
      </c>
      <c r="J390" s="99">
        <v>0</v>
      </c>
      <c r="K390" s="99">
        <v>48.148148148148103</v>
      </c>
      <c r="L390" s="99">
        <v>40</v>
      </c>
      <c r="M390" s="98">
        <v>28</v>
      </c>
      <c r="N390" s="98">
        <v>54</v>
      </c>
      <c r="O390" s="100">
        <v>75</v>
      </c>
      <c r="P390" s="98">
        <v>27</v>
      </c>
      <c r="Q390" s="99">
        <v>23.065217391304301</v>
      </c>
      <c r="R390" s="100">
        <v>30</v>
      </c>
      <c r="S390" s="101">
        <v>42277</v>
      </c>
      <c r="T390">
        <f t="shared" si="171"/>
        <v>0</v>
      </c>
      <c r="U390">
        <f t="shared" si="172"/>
        <v>1</v>
      </c>
      <c r="V390">
        <f t="shared" si="173"/>
        <v>0</v>
      </c>
      <c r="W390">
        <f t="shared" si="188"/>
        <v>0</v>
      </c>
      <c r="Y390" s="19">
        <f t="shared" si="174"/>
        <v>0</v>
      </c>
      <c r="Z390" s="19">
        <f t="shared" si="175"/>
        <v>1</v>
      </c>
      <c r="AA390" s="19">
        <f t="shared" si="176"/>
        <v>0</v>
      </c>
      <c r="AB390" s="19">
        <f t="shared" si="189"/>
        <v>0</v>
      </c>
      <c r="AC390">
        <f t="shared" si="177"/>
        <v>0</v>
      </c>
      <c r="AD390">
        <f t="shared" si="190"/>
        <v>0</v>
      </c>
      <c r="AE390">
        <f t="shared" si="178"/>
        <v>0</v>
      </c>
      <c r="AF390">
        <f t="shared" si="191"/>
        <v>0</v>
      </c>
      <c r="AG390">
        <f t="shared" si="179"/>
        <v>1</v>
      </c>
      <c r="AH390">
        <f t="shared" si="192"/>
        <v>0</v>
      </c>
      <c r="AI390">
        <f t="shared" si="180"/>
        <v>0</v>
      </c>
      <c r="AJ390">
        <f t="shared" si="193"/>
        <v>0</v>
      </c>
      <c r="AL390" s="19">
        <f t="shared" si="181"/>
        <v>0</v>
      </c>
      <c r="AM390" s="15">
        <f t="shared" si="182"/>
        <v>0</v>
      </c>
      <c r="AN390" s="15">
        <f t="shared" si="183"/>
        <v>0</v>
      </c>
      <c r="AO390">
        <f t="shared" si="169"/>
        <v>0</v>
      </c>
      <c r="AP390" s="15">
        <f t="shared" si="184"/>
        <v>0</v>
      </c>
      <c r="AQ390">
        <f t="shared" si="194"/>
        <v>0</v>
      </c>
      <c r="AR390" s="15">
        <f t="shared" si="185"/>
        <v>0</v>
      </c>
      <c r="AS390">
        <f t="shared" si="195"/>
        <v>0</v>
      </c>
      <c r="AT390" s="15">
        <f t="shared" si="186"/>
        <v>1</v>
      </c>
      <c r="AU390">
        <f t="shared" si="196"/>
        <v>0</v>
      </c>
      <c r="AV390" s="15">
        <f t="shared" si="187"/>
        <v>0</v>
      </c>
      <c r="AW390">
        <f t="shared" si="170"/>
        <v>0</v>
      </c>
    </row>
    <row r="391" spans="1:49" ht="15" customHeight="1">
      <c r="A391" s="95" t="s">
        <v>31</v>
      </c>
      <c r="B391" s="96">
        <v>12</v>
      </c>
      <c r="C391" s="97">
        <v>2013</v>
      </c>
      <c r="D391" s="95" t="s">
        <v>18</v>
      </c>
      <c r="E391" s="98">
        <v>5</v>
      </c>
      <c r="F391" s="98">
        <v>38</v>
      </c>
      <c r="G391" s="98">
        <v>25</v>
      </c>
      <c r="H391" s="98">
        <v>8</v>
      </c>
      <c r="I391" s="98">
        <v>17</v>
      </c>
      <c r="J391" s="94"/>
      <c r="K391" s="99">
        <v>32</v>
      </c>
      <c r="L391" s="99">
        <v>40</v>
      </c>
      <c r="M391" s="94"/>
      <c r="N391" s="98">
        <v>65</v>
      </c>
      <c r="O391" s="100">
        <v>75</v>
      </c>
      <c r="P391" s="94"/>
      <c r="Q391" s="99">
        <v>30.3116506078463</v>
      </c>
      <c r="R391" s="100">
        <v>30</v>
      </c>
      <c r="S391" s="101">
        <v>42277</v>
      </c>
      <c r="T391">
        <f t="shared" si="171"/>
        <v>0</v>
      </c>
      <c r="U391">
        <f t="shared" si="172"/>
        <v>0</v>
      </c>
      <c r="V391">
        <f t="shared" si="173"/>
        <v>1</v>
      </c>
      <c r="W391">
        <f t="shared" si="188"/>
        <v>0</v>
      </c>
      <c r="Y391" s="19">
        <f t="shared" si="174"/>
        <v>0</v>
      </c>
      <c r="Z391" s="19">
        <f t="shared" si="175"/>
        <v>0</v>
      </c>
      <c r="AA391" s="19">
        <f t="shared" si="176"/>
        <v>0</v>
      </c>
      <c r="AB391" s="19">
        <f t="shared" si="189"/>
        <v>0</v>
      </c>
      <c r="AC391">
        <f t="shared" si="177"/>
        <v>0</v>
      </c>
      <c r="AD391">
        <f t="shared" si="190"/>
        <v>0</v>
      </c>
      <c r="AE391">
        <f t="shared" si="178"/>
        <v>0</v>
      </c>
      <c r="AF391">
        <f t="shared" si="191"/>
        <v>0</v>
      </c>
      <c r="AG391">
        <f t="shared" si="179"/>
        <v>0</v>
      </c>
      <c r="AH391">
        <f t="shared" si="192"/>
        <v>0</v>
      </c>
      <c r="AI391">
        <f t="shared" si="180"/>
        <v>1</v>
      </c>
      <c r="AJ391">
        <f t="shared" si="193"/>
        <v>0</v>
      </c>
      <c r="AL391" s="19">
        <f t="shared" si="181"/>
        <v>0</v>
      </c>
      <c r="AM391" s="15">
        <f t="shared" si="182"/>
        <v>0</v>
      </c>
      <c r="AN391" s="15">
        <f t="shared" si="183"/>
        <v>0</v>
      </c>
      <c r="AO391">
        <f t="shared" si="169"/>
        <v>0</v>
      </c>
      <c r="AP391" s="15">
        <f t="shared" si="184"/>
        <v>0</v>
      </c>
      <c r="AQ391">
        <f t="shared" si="194"/>
        <v>0</v>
      </c>
      <c r="AR391" s="15">
        <f t="shared" si="185"/>
        <v>0</v>
      </c>
      <c r="AS391">
        <f t="shared" si="195"/>
        <v>0</v>
      </c>
      <c r="AT391" s="15">
        <f t="shared" si="186"/>
        <v>0</v>
      </c>
      <c r="AU391">
        <f t="shared" si="196"/>
        <v>0</v>
      </c>
      <c r="AV391" s="15">
        <f t="shared" si="187"/>
        <v>1</v>
      </c>
      <c r="AW391">
        <f t="shared" si="170"/>
        <v>0</v>
      </c>
    </row>
    <row r="392" spans="1:49" ht="15" customHeight="1">
      <c r="A392" s="95" t="s">
        <v>31</v>
      </c>
      <c r="B392" s="96">
        <v>12</v>
      </c>
      <c r="C392" s="97">
        <v>2014</v>
      </c>
      <c r="D392" s="95" t="s">
        <v>19</v>
      </c>
      <c r="E392" s="98">
        <v>1</v>
      </c>
      <c r="F392" s="98">
        <v>18</v>
      </c>
      <c r="G392" s="98">
        <v>9</v>
      </c>
      <c r="H392" s="98">
        <v>3</v>
      </c>
      <c r="I392" s="98">
        <v>6</v>
      </c>
      <c r="J392" s="99">
        <v>33.3333333333333</v>
      </c>
      <c r="K392" s="99">
        <v>33.3333333333333</v>
      </c>
      <c r="L392" s="99">
        <v>40</v>
      </c>
      <c r="M392" s="98">
        <v>58</v>
      </c>
      <c r="N392" s="98">
        <v>58</v>
      </c>
      <c r="O392" s="100">
        <v>75</v>
      </c>
      <c r="P392" s="98">
        <v>49</v>
      </c>
      <c r="Q392" s="99">
        <v>46.380434782608702</v>
      </c>
      <c r="R392" s="100">
        <v>30</v>
      </c>
      <c r="S392" s="101">
        <v>42277</v>
      </c>
      <c r="T392">
        <f t="shared" si="171"/>
        <v>0</v>
      </c>
      <c r="U392">
        <f t="shared" si="172"/>
        <v>0</v>
      </c>
      <c r="V392">
        <f t="shared" si="173"/>
        <v>0</v>
      </c>
      <c r="W392">
        <f t="shared" si="188"/>
        <v>0</v>
      </c>
      <c r="Y392" s="19">
        <f t="shared" si="174"/>
        <v>0</v>
      </c>
      <c r="Z392" s="19">
        <f t="shared" si="175"/>
        <v>0</v>
      </c>
      <c r="AA392" s="19">
        <f t="shared" si="176"/>
        <v>1</v>
      </c>
      <c r="AB392" s="19">
        <f t="shared" si="189"/>
        <v>0</v>
      </c>
      <c r="AC392">
        <f t="shared" si="177"/>
        <v>0</v>
      </c>
      <c r="AD392">
        <f t="shared" si="190"/>
        <v>0</v>
      </c>
      <c r="AE392">
        <f t="shared" si="178"/>
        <v>0</v>
      </c>
      <c r="AF392">
        <f t="shared" si="191"/>
        <v>0</v>
      </c>
      <c r="AG392">
        <f t="shared" si="179"/>
        <v>0</v>
      </c>
      <c r="AH392">
        <f t="shared" si="192"/>
        <v>0</v>
      </c>
      <c r="AI392">
        <f t="shared" si="180"/>
        <v>0</v>
      </c>
      <c r="AJ392">
        <f t="shared" si="193"/>
        <v>0</v>
      </c>
      <c r="AL392" s="19">
        <f t="shared" si="181"/>
        <v>0</v>
      </c>
      <c r="AM392" s="15">
        <f t="shared" si="182"/>
        <v>1</v>
      </c>
      <c r="AN392" s="15">
        <f t="shared" si="183"/>
        <v>1</v>
      </c>
      <c r="AO392">
        <f t="shared" si="169"/>
        <v>0</v>
      </c>
      <c r="AP392" s="15">
        <f t="shared" si="184"/>
        <v>0</v>
      </c>
      <c r="AQ392">
        <f t="shared" si="194"/>
        <v>0</v>
      </c>
      <c r="AR392" s="15">
        <f t="shared" si="185"/>
        <v>0</v>
      </c>
      <c r="AS392">
        <f t="shared" si="195"/>
        <v>0</v>
      </c>
      <c r="AT392" s="15">
        <f t="shared" si="186"/>
        <v>0</v>
      </c>
      <c r="AU392">
        <f t="shared" si="196"/>
        <v>0</v>
      </c>
      <c r="AV392" s="15">
        <f t="shared" si="187"/>
        <v>0</v>
      </c>
      <c r="AW392">
        <f t="shared" si="170"/>
        <v>0</v>
      </c>
    </row>
    <row r="393" spans="1:49" ht="15" customHeight="1">
      <c r="A393" s="95" t="s">
        <v>31</v>
      </c>
      <c r="B393" s="96">
        <v>12</v>
      </c>
      <c r="C393" s="97">
        <v>2014</v>
      </c>
      <c r="D393" s="95" t="s">
        <v>17</v>
      </c>
      <c r="E393" s="98">
        <v>2</v>
      </c>
      <c r="F393" s="98">
        <v>13</v>
      </c>
      <c r="G393" s="98">
        <v>1</v>
      </c>
      <c r="H393" s="98">
        <v>0</v>
      </c>
      <c r="I393" s="98">
        <v>1</v>
      </c>
      <c r="J393" s="99">
        <v>0</v>
      </c>
      <c r="K393" s="99">
        <v>30</v>
      </c>
      <c r="L393" s="99">
        <v>40</v>
      </c>
      <c r="M393" s="98">
        <v>62</v>
      </c>
      <c r="N393" s="98">
        <v>71</v>
      </c>
      <c r="O393" s="100">
        <v>75</v>
      </c>
      <c r="P393" s="98">
        <v>61</v>
      </c>
      <c r="Q393" s="99">
        <v>55.511111111111099</v>
      </c>
      <c r="R393" s="100">
        <v>30</v>
      </c>
      <c r="S393" s="101">
        <v>42277</v>
      </c>
      <c r="T393">
        <f t="shared" si="171"/>
        <v>0</v>
      </c>
      <c r="U393">
        <f t="shared" si="172"/>
        <v>0</v>
      </c>
      <c r="V393">
        <f t="shared" si="173"/>
        <v>0</v>
      </c>
      <c r="W393">
        <f t="shared" si="188"/>
        <v>0</v>
      </c>
      <c r="Y393" s="19">
        <f t="shared" si="174"/>
        <v>0</v>
      </c>
      <c r="Z393" s="19">
        <f t="shared" si="175"/>
        <v>0</v>
      </c>
      <c r="AA393" s="19">
        <f t="shared" si="176"/>
        <v>0</v>
      </c>
      <c r="AB393" s="19">
        <f t="shared" si="189"/>
        <v>0</v>
      </c>
      <c r="AC393">
        <f t="shared" si="177"/>
        <v>1</v>
      </c>
      <c r="AD393">
        <f t="shared" si="190"/>
        <v>0</v>
      </c>
      <c r="AE393">
        <f t="shared" si="178"/>
        <v>0</v>
      </c>
      <c r="AF393">
        <f t="shared" si="191"/>
        <v>0</v>
      </c>
      <c r="AG393">
        <f t="shared" si="179"/>
        <v>0</v>
      </c>
      <c r="AH393">
        <f t="shared" si="192"/>
        <v>0</v>
      </c>
      <c r="AI393">
        <f t="shared" si="180"/>
        <v>0</v>
      </c>
      <c r="AJ393">
        <f t="shared" si="193"/>
        <v>0</v>
      </c>
      <c r="AL393" s="19">
        <f t="shared" si="181"/>
        <v>0</v>
      </c>
      <c r="AM393" s="15">
        <f t="shared" si="182"/>
        <v>1</v>
      </c>
      <c r="AN393" s="15">
        <f t="shared" si="183"/>
        <v>0</v>
      </c>
      <c r="AO393">
        <f t="shared" si="169"/>
        <v>0</v>
      </c>
      <c r="AP393" s="15">
        <f t="shared" si="184"/>
        <v>1</v>
      </c>
      <c r="AQ393">
        <f t="shared" si="194"/>
        <v>0</v>
      </c>
      <c r="AR393" s="15">
        <f t="shared" si="185"/>
        <v>0</v>
      </c>
      <c r="AS393">
        <f t="shared" si="195"/>
        <v>0</v>
      </c>
      <c r="AT393" s="15">
        <f t="shared" si="186"/>
        <v>0</v>
      </c>
      <c r="AU393">
        <f t="shared" si="196"/>
        <v>0</v>
      </c>
      <c r="AV393" s="15">
        <f t="shared" si="187"/>
        <v>0</v>
      </c>
      <c r="AW393">
        <f t="shared" si="170"/>
        <v>0</v>
      </c>
    </row>
    <row r="394" spans="1:49" ht="15" customHeight="1">
      <c r="A394" s="95" t="s">
        <v>31</v>
      </c>
      <c r="B394" s="96">
        <v>12</v>
      </c>
      <c r="C394" s="97">
        <v>2014</v>
      </c>
      <c r="D394" s="95" t="s">
        <v>20</v>
      </c>
      <c r="E394" s="98">
        <v>3</v>
      </c>
      <c r="F394" s="98">
        <v>8</v>
      </c>
      <c r="G394" s="98">
        <v>2</v>
      </c>
      <c r="H394" s="98">
        <v>2</v>
      </c>
      <c r="I394" s="98">
        <v>0</v>
      </c>
      <c r="J394" s="99">
        <v>100</v>
      </c>
      <c r="K394" s="99">
        <v>41.6666666666667</v>
      </c>
      <c r="L394" s="99">
        <v>40</v>
      </c>
      <c r="M394" s="98">
        <v>69</v>
      </c>
      <c r="N394" s="98">
        <v>79</v>
      </c>
      <c r="O394" s="100">
        <v>75</v>
      </c>
      <c r="P394" s="98">
        <v>67</v>
      </c>
      <c r="Q394" s="99">
        <v>63.802197802197803</v>
      </c>
      <c r="R394" s="100">
        <v>30</v>
      </c>
      <c r="S394" s="101">
        <v>42277</v>
      </c>
      <c r="T394">
        <f t="shared" si="171"/>
        <v>0</v>
      </c>
      <c r="U394">
        <f t="shared" si="172"/>
        <v>0</v>
      </c>
      <c r="V394">
        <f t="shared" si="173"/>
        <v>0</v>
      </c>
      <c r="W394">
        <f t="shared" si="188"/>
        <v>0</v>
      </c>
      <c r="Y394" s="19">
        <f t="shared" si="174"/>
        <v>0</v>
      </c>
      <c r="Z394" s="19">
        <f t="shared" si="175"/>
        <v>0</v>
      </c>
      <c r="AA394" s="19">
        <f t="shared" si="176"/>
        <v>0</v>
      </c>
      <c r="AB394" s="19">
        <f t="shared" si="189"/>
        <v>0</v>
      </c>
      <c r="AC394">
        <f t="shared" si="177"/>
        <v>0</v>
      </c>
      <c r="AD394">
        <f t="shared" si="190"/>
        <v>0</v>
      </c>
      <c r="AE394">
        <f t="shared" si="178"/>
        <v>1</v>
      </c>
      <c r="AF394">
        <f t="shared" si="191"/>
        <v>0</v>
      </c>
      <c r="AG394">
        <f t="shared" si="179"/>
        <v>0</v>
      </c>
      <c r="AH394">
        <f t="shared" si="192"/>
        <v>0</v>
      </c>
      <c r="AI394">
        <f t="shared" si="180"/>
        <v>0</v>
      </c>
      <c r="AJ394">
        <f t="shared" si="193"/>
        <v>0</v>
      </c>
      <c r="AL394" s="19">
        <f t="shared" si="181"/>
        <v>0</v>
      </c>
      <c r="AM394" s="15">
        <f t="shared" si="182"/>
        <v>1</v>
      </c>
      <c r="AN394" s="15">
        <f t="shared" si="183"/>
        <v>0</v>
      </c>
      <c r="AO394">
        <f t="shared" si="169"/>
        <v>0</v>
      </c>
      <c r="AP394" s="15">
        <f t="shared" si="184"/>
        <v>0</v>
      </c>
      <c r="AQ394">
        <f t="shared" si="194"/>
        <v>0</v>
      </c>
      <c r="AR394" s="15">
        <f t="shared" si="185"/>
        <v>1</v>
      </c>
      <c r="AS394">
        <f t="shared" si="195"/>
        <v>0</v>
      </c>
      <c r="AT394" s="15">
        <f t="shared" si="186"/>
        <v>0</v>
      </c>
      <c r="AU394">
        <f t="shared" si="196"/>
        <v>0</v>
      </c>
      <c r="AV394" s="15">
        <f t="shared" si="187"/>
        <v>0</v>
      </c>
      <c r="AW394">
        <f t="shared" si="170"/>
        <v>0</v>
      </c>
    </row>
    <row r="395" spans="1:49" ht="15" customHeight="1">
      <c r="A395" s="95" t="s">
        <v>31</v>
      </c>
      <c r="B395" s="96">
        <v>12</v>
      </c>
      <c r="C395" s="97">
        <v>2014</v>
      </c>
      <c r="D395" s="95" t="s">
        <v>21</v>
      </c>
      <c r="E395" s="98">
        <v>4</v>
      </c>
      <c r="F395" s="98">
        <v>11</v>
      </c>
      <c r="G395" s="98">
        <v>45</v>
      </c>
      <c r="H395" s="98">
        <v>23</v>
      </c>
      <c r="I395" s="98">
        <v>22</v>
      </c>
      <c r="J395" s="99">
        <v>51.1111111111111</v>
      </c>
      <c r="K395" s="99">
        <v>49.122807017543899</v>
      </c>
      <c r="L395" s="99">
        <v>40</v>
      </c>
      <c r="M395" s="98">
        <v>78</v>
      </c>
      <c r="N395" s="98">
        <v>90</v>
      </c>
      <c r="O395" s="100">
        <v>75</v>
      </c>
      <c r="P395" s="98">
        <v>33</v>
      </c>
      <c r="Q395" s="99">
        <v>52.163043478260903</v>
      </c>
      <c r="R395" s="100">
        <v>30</v>
      </c>
      <c r="S395" s="101">
        <v>42277</v>
      </c>
      <c r="T395">
        <f t="shared" si="171"/>
        <v>0</v>
      </c>
      <c r="U395">
        <f t="shared" si="172"/>
        <v>0</v>
      </c>
      <c r="V395">
        <f t="shared" si="173"/>
        <v>0</v>
      </c>
      <c r="W395">
        <f t="shared" si="188"/>
        <v>0</v>
      </c>
      <c r="Y395" s="19">
        <f t="shared" si="174"/>
        <v>0</v>
      </c>
      <c r="Z395" s="19">
        <f t="shared" si="175"/>
        <v>0</v>
      </c>
      <c r="AA395" s="19">
        <f t="shared" si="176"/>
        <v>0</v>
      </c>
      <c r="AB395" s="19">
        <f t="shared" si="189"/>
        <v>0</v>
      </c>
      <c r="AC395">
        <f t="shared" si="177"/>
        <v>0</v>
      </c>
      <c r="AD395">
        <f t="shared" si="190"/>
        <v>0</v>
      </c>
      <c r="AE395">
        <f t="shared" si="178"/>
        <v>0</v>
      </c>
      <c r="AF395">
        <f t="shared" si="191"/>
        <v>0</v>
      </c>
      <c r="AG395">
        <f t="shared" si="179"/>
        <v>1</v>
      </c>
      <c r="AH395">
        <f t="shared" si="192"/>
        <v>0</v>
      </c>
      <c r="AI395">
        <f t="shared" si="180"/>
        <v>0</v>
      </c>
      <c r="AJ395">
        <f t="shared" si="193"/>
        <v>0</v>
      </c>
      <c r="AL395" s="19">
        <f t="shared" si="181"/>
        <v>0</v>
      </c>
      <c r="AM395" s="15">
        <f t="shared" si="182"/>
        <v>1</v>
      </c>
      <c r="AN395" s="15">
        <f t="shared" si="183"/>
        <v>0</v>
      </c>
      <c r="AO395">
        <f t="shared" si="169"/>
        <v>0</v>
      </c>
      <c r="AP395" s="15">
        <f t="shared" si="184"/>
        <v>0</v>
      </c>
      <c r="AQ395">
        <f t="shared" si="194"/>
        <v>0</v>
      </c>
      <c r="AR395" s="15">
        <f t="shared" si="185"/>
        <v>0</v>
      </c>
      <c r="AS395">
        <f t="shared" si="195"/>
        <v>0</v>
      </c>
      <c r="AT395" s="15">
        <f t="shared" si="186"/>
        <v>1</v>
      </c>
      <c r="AU395">
        <f t="shared" si="196"/>
        <v>0</v>
      </c>
      <c r="AV395" s="15">
        <f t="shared" si="187"/>
        <v>0</v>
      </c>
      <c r="AW395">
        <f t="shared" si="170"/>
        <v>0</v>
      </c>
    </row>
    <row r="396" spans="1:49" ht="15" customHeight="1">
      <c r="A396" s="95" t="s">
        <v>31</v>
      </c>
      <c r="B396" s="96">
        <v>12</v>
      </c>
      <c r="C396" s="97">
        <v>2014</v>
      </c>
      <c r="D396" s="95" t="s">
        <v>18</v>
      </c>
      <c r="E396" s="98">
        <v>5</v>
      </c>
      <c r="F396" s="98">
        <v>50</v>
      </c>
      <c r="G396" s="98">
        <v>57</v>
      </c>
      <c r="H396" s="98">
        <v>28</v>
      </c>
      <c r="I396" s="98">
        <v>29</v>
      </c>
      <c r="J396" s="94"/>
      <c r="K396" s="99">
        <v>49.122807017543899</v>
      </c>
      <c r="L396" s="99">
        <v>40</v>
      </c>
      <c r="M396" s="94"/>
      <c r="N396" s="98">
        <v>90</v>
      </c>
      <c r="O396" s="100">
        <v>75</v>
      </c>
      <c r="P396" s="94"/>
      <c r="Q396" s="99">
        <v>54.464196793544602</v>
      </c>
      <c r="R396" s="100">
        <v>30</v>
      </c>
      <c r="S396" s="101">
        <v>42277</v>
      </c>
      <c r="T396">
        <f t="shared" si="171"/>
        <v>0</v>
      </c>
      <c r="U396">
        <f t="shared" si="172"/>
        <v>0</v>
      </c>
      <c r="V396">
        <f t="shared" si="173"/>
        <v>1</v>
      </c>
      <c r="W396">
        <f t="shared" si="188"/>
        <v>0</v>
      </c>
      <c r="Y396" s="19">
        <f t="shared" si="174"/>
        <v>0</v>
      </c>
      <c r="Z396" s="19">
        <f t="shared" si="175"/>
        <v>0</v>
      </c>
      <c r="AA396" s="19">
        <f t="shared" si="176"/>
        <v>0</v>
      </c>
      <c r="AB396" s="19">
        <f t="shared" si="189"/>
        <v>0</v>
      </c>
      <c r="AC396">
        <f t="shared" si="177"/>
        <v>0</v>
      </c>
      <c r="AD396">
        <f t="shared" si="190"/>
        <v>0</v>
      </c>
      <c r="AE396">
        <f t="shared" si="178"/>
        <v>0</v>
      </c>
      <c r="AF396">
        <f t="shared" si="191"/>
        <v>0</v>
      </c>
      <c r="AG396">
        <f t="shared" si="179"/>
        <v>0</v>
      </c>
      <c r="AH396">
        <f t="shared" si="192"/>
        <v>0</v>
      </c>
      <c r="AI396">
        <f t="shared" si="180"/>
        <v>1</v>
      </c>
      <c r="AJ396">
        <f t="shared" si="193"/>
        <v>0</v>
      </c>
      <c r="AL396" s="19">
        <f t="shared" si="181"/>
        <v>0</v>
      </c>
      <c r="AM396" s="15">
        <f t="shared" si="182"/>
        <v>1</v>
      </c>
      <c r="AN396" s="15">
        <f t="shared" si="183"/>
        <v>0</v>
      </c>
      <c r="AO396">
        <f t="shared" si="169"/>
        <v>0</v>
      </c>
      <c r="AP396" s="15">
        <f t="shared" si="184"/>
        <v>0</v>
      </c>
      <c r="AQ396">
        <f t="shared" si="194"/>
        <v>0</v>
      </c>
      <c r="AR396" s="15">
        <f t="shared" si="185"/>
        <v>0</v>
      </c>
      <c r="AS396">
        <f t="shared" si="195"/>
        <v>0</v>
      </c>
      <c r="AT396" s="15">
        <f t="shared" si="186"/>
        <v>0</v>
      </c>
      <c r="AU396">
        <f t="shared" si="196"/>
        <v>0</v>
      </c>
      <c r="AV396" s="15">
        <f t="shared" si="187"/>
        <v>1</v>
      </c>
      <c r="AW396">
        <f t="shared" si="170"/>
        <v>0</v>
      </c>
    </row>
    <row r="397" spans="1:49" ht="15" customHeight="1">
      <c r="A397" s="95" t="s">
        <v>31</v>
      </c>
      <c r="B397" s="96">
        <v>12</v>
      </c>
      <c r="C397" s="97">
        <v>2015</v>
      </c>
      <c r="D397" s="95" t="s">
        <v>19</v>
      </c>
      <c r="E397" s="98">
        <v>1</v>
      </c>
      <c r="F397" s="98">
        <v>6</v>
      </c>
      <c r="G397" s="98">
        <v>1</v>
      </c>
      <c r="H397" s="98">
        <v>0</v>
      </c>
      <c r="I397" s="98">
        <v>1</v>
      </c>
      <c r="J397" s="99">
        <v>0</v>
      </c>
      <c r="K397" s="99">
        <v>0</v>
      </c>
      <c r="L397" s="99">
        <v>40</v>
      </c>
      <c r="M397" s="98">
        <v>39</v>
      </c>
      <c r="N397" s="98">
        <v>39</v>
      </c>
      <c r="O397" s="100">
        <v>75</v>
      </c>
      <c r="P397" s="98">
        <v>38</v>
      </c>
      <c r="Q397" s="99">
        <v>35.130434782608702</v>
      </c>
      <c r="R397" s="100">
        <v>30</v>
      </c>
      <c r="S397" s="101">
        <v>42277</v>
      </c>
      <c r="T397">
        <f t="shared" si="171"/>
        <v>0</v>
      </c>
      <c r="U397">
        <f t="shared" si="172"/>
        <v>1</v>
      </c>
      <c r="V397">
        <f t="shared" si="173"/>
        <v>0</v>
      </c>
      <c r="W397">
        <f t="shared" si="188"/>
        <v>0</v>
      </c>
      <c r="Y397" s="19">
        <f t="shared" si="174"/>
        <v>0</v>
      </c>
      <c r="Z397" s="19">
        <f t="shared" si="175"/>
        <v>1</v>
      </c>
      <c r="AA397" s="19">
        <f t="shared" si="176"/>
        <v>1</v>
      </c>
      <c r="AB397" s="19">
        <f t="shared" si="189"/>
        <v>0</v>
      </c>
      <c r="AC397">
        <f t="shared" si="177"/>
        <v>0</v>
      </c>
      <c r="AD397">
        <f t="shared" si="190"/>
        <v>0</v>
      </c>
      <c r="AE397">
        <f t="shared" si="178"/>
        <v>0</v>
      </c>
      <c r="AF397">
        <f t="shared" si="191"/>
        <v>0</v>
      </c>
      <c r="AG397">
        <f t="shared" si="179"/>
        <v>0</v>
      </c>
      <c r="AH397">
        <f t="shared" si="192"/>
        <v>0</v>
      </c>
      <c r="AI397">
        <f t="shared" si="180"/>
        <v>0</v>
      </c>
      <c r="AJ397">
        <f t="shared" si="193"/>
        <v>0</v>
      </c>
      <c r="AL397" s="19">
        <f t="shared" si="181"/>
        <v>0</v>
      </c>
      <c r="AM397" s="15">
        <f t="shared" si="182"/>
        <v>0</v>
      </c>
      <c r="AN397" s="15">
        <f t="shared" si="183"/>
        <v>1</v>
      </c>
      <c r="AO397">
        <f t="shared" si="169"/>
        <v>0</v>
      </c>
      <c r="AP397" s="15">
        <f t="shared" si="184"/>
        <v>0</v>
      </c>
      <c r="AQ397">
        <f t="shared" si="194"/>
        <v>0</v>
      </c>
      <c r="AR397" s="15">
        <f t="shared" si="185"/>
        <v>0</v>
      </c>
      <c r="AS397">
        <f t="shared" si="195"/>
        <v>0</v>
      </c>
      <c r="AT397" s="15">
        <f t="shared" si="186"/>
        <v>0</v>
      </c>
      <c r="AU397">
        <f t="shared" si="196"/>
        <v>0</v>
      </c>
      <c r="AV397" s="15">
        <f t="shared" si="187"/>
        <v>0</v>
      </c>
      <c r="AW397">
        <f t="shared" si="170"/>
        <v>0</v>
      </c>
    </row>
    <row r="398" spans="1:49" ht="15" customHeight="1">
      <c r="A398" s="95" t="s">
        <v>31</v>
      </c>
      <c r="B398" s="96">
        <v>12</v>
      </c>
      <c r="C398" s="97">
        <v>2015</v>
      </c>
      <c r="D398" s="95" t="s">
        <v>18</v>
      </c>
      <c r="E398" s="98">
        <v>5</v>
      </c>
      <c r="F398" s="98">
        <v>21</v>
      </c>
      <c r="G398" s="98">
        <v>27</v>
      </c>
      <c r="H398" s="98">
        <v>13</v>
      </c>
      <c r="I398" s="98">
        <v>14</v>
      </c>
      <c r="J398" s="94"/>
      <c r="K398" s="99">
        <v>48.148148148148103</v>
      </c>
      <c r="L398" s="99">
        <v>40</v>
      </c>
      <c r="M398" s="94"/>
      <c r="N398" s="98">
        <v>54</v>
      </c>
      <c r="O398" s="100">
        <v>75</v>
      </c>
      <c r="P398" s="94"/>
      <c r="Q398" s="99">
        <v>33.723699368264597</v>
      </c>
      <c r="R398" s="100">
        <v>30</v>
      </c>
      <c r="S398" s="101">
        <v>42277</v>
      </c>
      <c r="T398">
        <f t="shared" si="171"/>
        <v>0</v>
      </c>
      <c r="U398">
        <f t="shared" si="172"/>
        <v>1</v>
      </c>
      <c r="V398">
        <f t="shared" si="173"/>
        <v>1</v>
      </c>
      <c r="W398">
        <f t="shared" si="188"/>
        <v>0</v>
      </c>
      <c r="Y398" s="19">
        <f t="shared" si="174"/>
        <v>0</v>
      </c>
      <c r="Z398" s="19">
        <f t="shared" si="175"/>
        <v>1</v>
      </c>
      <c r="AA398" s="19">
        <f t="shared" si="176"/>
        <v>0</v>
      </c>
      <c r="AB398" s="19">
        <f t="shared" si="189"/>
        <v>0</v>
      </c>
      <c r="AC398">
        <f t="shared" si="177"/>
        <v>0</v>
      </c>
      <c r="AD398">
        <f t="shared" si="190"/>
        <v>0</v>
      </c>
      <c r="AE398">
        <f t="shared" si="178"/>
        <v>0</v>
      </c>
      <c r="AF398">
        <f t="shared" si="191"/>
        <v>0</v>
      </c>
      <c r="AG398">
        <f t="shared" si="179"/>
        <v>0</v>
      </c>
      <c r="AH398">
        <f t="shared" si="192"/>
        <v>0</v>
      </c>
      <c r="AI398">
        <f t="shared" si="180"/>
        <v>1</v>
      </c>
      <c r="AJ398">
        <f t="shared" si="193"/>
        <v>0</v>
      </c>
      <c r="AL398" s="19">
        <f t="shared" si="181"/>
        <v>0</v>
      </c>
      <c r="AM398" s="15">
        <f t="shared" si="182"/>
        <v>0</v>
      </c>
      <c r="AN398" s="15">
        <f t="shared" si="183"/>
        <v>0</v>
      </c>
      <c r="AO398">
        <f t="shared" si="169"/>
        <v>0</v>
      </c>
      <c r="AP398" s="15">
        <f t="shared" si="184"/>
        <v>0</v>
      </c>
      <c r="AQ398">
        <f t="shared" si="194"/>
        <v>0</v>
      </c>
      <c r="AR398" s="15">
        <f t="shared" si="185"/>
        <v>0</v>
      </c>
      <c r="AS398">
        <f t="shared" si="195"/>
        <v>0</v>
      </c>
      <c r="AT398" s="15">
        <f t="shared" si="186"/>
        <v>0</v>
      </c>
      <c r="AU398">
        <f t="shared" si="196"/>
        <v>0</v>
      </c>
      <c r="AV398" s="15">
        <f t="shared" si="187"/>
        <v>1</v>
      </c>
      <c r="AW398">
        <f t="shared" si="170"/>
        <v>0</v>
      </c>
    </row>
    <row r="399" spans="1:49" ht="15" customHeight="1">
      <c r="A399" s="95" t="s">
        <v>31</v>
      </c>
      <c r="B399" s="96">
        <v>12</v>
      </c>
      <c r="C399" s="97">
        <v>2015</v>
      </c>
      <c r="D399" s="95" t="s">
        <v>20</v>
      </c>
      <c r="E399" s="98">
        <v>3</v>
      </c>
      <c r="F399" s="98">
        <v>4</v>
      </c>
      <c r="G399" s="98">
        <v>23</v>
      </c>
      <c r="H399" s="98">
        <v>12</v>
      </c>
      <c r="I399" s="98">
        <v>11</v>
      </c>
      <c r="J399" s="99">
        <v>52.173913043478301</v>
      </c>
      <c r="K399" s="99">
        <v>50</v>
      </c>
      <c r="L399" s="99">
        <v>40</v>
      </c>
      <c r="M399" s="98">
        <v>45</v>
      </c>
      <c r="N399" s="98">
        <v>48</v>
      </c>
      <c r="O399" s="100">
        <v>75</v>
      </c>
      <c r="P399" s="98">
        <v>22</v>
      </c>
      <c r="Q399" s="99">
        <v>36.076923076923102</v>
      </c>
      <c r="R399" s="100">
        <v>30</v>
      </c>
      <c r="S399" s="101">
        <v>42277</v>
      </c>
      <c r="T399">
        <f t="shared" si="171"/>
        <v>0</v>
      </c>
      <c r="U399">
        <f t="shared" si="172"/>
        <v>1</v>
      </c>
      <c r="V399">
        <f t="shared" si="173"/>
        <v>0</v>
      </c>
      <c r="W399">
        <f t="shared" si="188"/>
        <v>0</v>
      </c>
      <c r="Y399" s="19">
        <f t="shared" si="174"/>
        <v>0</v>
      </c>
      <c r="Z399" s="19">
        <f t="shared" si="175"/>
        <v>1</v>
      </c>
      <c r="AA399" s="19">
        <f t="shared" si="176"/>
        <v>0</v>
      </c>
      <c r="AB399" s="19">
        <f t="shared" si="189"/>
        <v>0</v>
      </c>
      <c r="AC399">
        <f t="shared" si="177"/>
        <v>0</v>
      </c>
      <c r="AD399">
        <f t="shared" si="190"/>
        <v>0</v>
      </c>
      <c r="AE399">
        <f t="shared" si="178"/>
        <v>1</v>
      </c>
      <c r="AF399">
        <f t="shared" si="191"/>
        <v>0</v>
      </c>
      <c r="AG399">
        <f t="shared" si="179"/>
        <v>0</v>
      </c>
      <c r="AH399">
        <f t="shared" si="192"/>
        <v>0</v>
      </c>
      <c r="AI399">
        <f t="shared" si="180"/>
        <v>0</v>
      </c>
      <c r="AJ399">
        <f t="shared" si="193"/>
        <v>0</v>
      </c>
      <c r="AL399" s="19">
        <f t="shared" si="181"/>
        <v>0</v>
      </c>
      <c r="AM399" s="15">
        <f t="shared" si="182"/>
        <v>0</v>
      </c>
      <c r="AN399" s="15">
        <f t="shared" si="183"/>
        <v>0</v>
      </c>
      <c r="AO399">
        <f t="shared" si="169"/>
        <v>0</v>
      </c>
      <c r="AP399" s="15">
        <f t="shared" si="184"/>
        <v>0</v>
      </c>
      <c r="AQ399">
        <f t="shared" si="194"/>
        <v>0</v>
      </c>
      <c r="AR399" s="15">
        <f t="shared" si="185"/>
        <v>1</v>
      </c>
      <c r="AS399">
        <f t="shared" si="195"/>
        <v>0</v>
      </c>
      <c r="AT399" s="15">
        <f t="shared" si="186"/>
        <v>0</v>
      </c>
      <c r="AU399">
        <f t="shared" si="196"/>
        <v>0</v>
      </c>
      <c r="AV399" s="15">
        <f t="shared" si="187"/>
        <v>0</v>
      </c>
      <c r="AW399">
        <f t="shared" si="170"/>
        <v>0</v>
      </c>
    </row>
    <row r="400" spans="1:49" ht="15" customHeight="1">
      <c r="A400" s="95" t="s">
        <v>31</v>
      </c>
      <c r="B400" s="96">
        <v>12</v>
      </c>
      <c r="C400" s="97">
        <v>2013</v>
      </c>
      <c r="D400" s="95" t="s">
        <v>21</v>
      </c>
      <c r="E400" s="98">
        <v>4</v>
      </c>
      <c r="F400" s="98">
        <v>12</v>
      </c>
      <c r="G400" s="98">
        <v>1</v>
      </c>
      <c r="H400" s="98">
        <v>0</v>
      </c>
      <c r="I400" s="98">
        <v>1</v>
      </c>
      <c r="J400" s="99">
        <v>0</v>
      </c>
      <c r="K400" s="99">
        <v>32</v>
      </c>
      <c r="L400" s="99">
        <v>40</v>
      </c>
      <c r="M400" s="98">
        <v>41</v>
      </c>
      <c r="N400" s="98">
        <v>65</v>
      </c>
      <c r="O400" s="100">
        <v>75</v>
      </c>
      <c r="P400" s="98">
        <v>40</v>
      </c>
      <c r="Q400" s="99">
        <v>34.293478260869598</v>
      </c>
      <c r="R400" s="100">
        <v>30</v>
      </c>
      <c r="S400" s="101">
        <v>42277</v>
      </c>
      <c r="T400">
        <f t="shared" si="171"/>
        <v>0</v>
      </c>
      <c r="U400">
        <f t="shared" si="172"/>
        <v>0</v>
      </c>
      <c r="V400">
        <f t="shared" si="173"/>
        <v>0</v>
      </c>
      <c r="W400">
        <f t="shared" si="188"/>
        <v>0</v>
      </c>
      <c r="Y400" s="19">
        <f t="shared" si="174"/>
        <v>0</v>
      </c>
      <c r="Z400" s="19">
        <f t="shared" si="175"/>
        <v>0</v>
      </c>
      <c r="AA400" s="19">
        <f t="shared" si="176"/>
        <v>0</v>
      </c>
      <c r="AB400" s="19">
        <f t="shared" si="189"/>
        <v>0</v>
      </c>
      <c r="AC400">
        <f t="shared" si="177"/>
        <v>0</v>
      </c>
      <c r="AD400">
        <f t="shared" si="190"/>
        <v>0</v>
      </c>
      <c r="AE400">
        <f t="shared" si="178"/>
        <v>0</v>
      </c>
      <c r="AF400">
        <f t="shared" si="191"/>
        <v>0</v>
      </c>
      <c r="AG400">
        <f t="shared" si="179"/>
        <v>1</v>
      </c>
      <c r="AH400">
        <f t="shared" si="192"/>
        <v>0</v>
      </c>
      <c r="AI400">
        <f t="shared" si="180"/>
        <v>0</v>
      </c>
      <c r="AJ400">
        <f t="shared" si="193"/>
        <v>0</v>
      </c>
      <c r="AL400" s="19">
        <f t="shared" si="181"/>
        <v>0</v>
      </c>
      <c r="AM400" s="15">
        <f t="shared" si="182"/>
        <v>0</v>
      </c>
      <c r="AN400" s="15">
        <f t="shared" si="183"/>
        <v>0</v>
      </c>
      <c r="AO400">
        <f t="shared" si="169"/>
        <v>0</v>
      </c>
      <c r="AP400" s="15">
        <f t="shared" si="184"/>
        <v>0</v>
      </c>
      <c r="AQ400">
        <f t="shared" si="194"/>
        <v>0</v>
      </c>
      <c r="AR400" s="15">
        <f t="shared" si="185"/>
        <v>0</v>
      </c>
      <c r="AS400">
        <f t="shared" si="195"/>
        <v>0</v>
      </c>
      <c r="AT400" s="15">
        <f t="shared" si="186"/>
        <v>1</v>
      </c>
      <c r="AU400">
        <f t="shared" si="196"/>
        <v>0</v>
      </c>
      <c r="AV400" s="15">
        <f t="shared" si="187"/>
        <v>0</v>
      </c>
      <c r="AW400">
        <f t="shared" si="170"/>
        <v>0</v>
      </c>
    </row>
    <row r="401" spans="1:49" ht="15" customHeight="1">
      <c r="A401" s="95" t="s">
        <v>31</v>
      </c>
      <c r="B401" s="96">
        <v>12</v>
      </c>
      <c r="C401" s="97">
        <v>2013</v>
      </c>
      <c r="D401" s="95" t="s">
        <v>19</v>
      </c>
      <c r="E401" s="98">
        <v>1</v>
      </c>
      <c r="F401" s="98">
        <v>6</v>
      </c>
      <c r="G401" s="98">
        <v>3</v>
      </c>
      <c r="H401" s="98">
        <v>2</v>
      </c>
      <c r="I401" s="98">
        <v>1</v>
      </c>
      <c r="J401" s="99">
        <v>66.6666666666667</v>
      </c>
      <c r="K401" s="99">
        <v>66.6666666666667</v>
      </c>
      <c r="L401" s="99">
        <v>40</v>
      </c>
      <c r="M401" s="98">
        <v>33</v>
      </c>
      <c r="N401" s="98">
        <v>33</v>
      </c>
      <c r="O401" s="100">
        <v>75</v>
      </c>
      <c r="P401" s="98">
        <v>30</v>
      </c>
      <c r="Q401" s="99">
        <v>28.043478260869598</v>
      </c>
      <c r="R401" s="100">
        <v>30</v>
      </c>
      <c r="S401" s="101">
        <v>42277</v>
      </c>
      <c r="T401">
        <f t="shared" si="171"/>
        <v>0</v>
      </c>
      <c r="U401">
        <f t="shared" si="172"/>
        <v>0</v>
      </c>
      <c r="V401">
        <f t="shared" si="173"/>
        <v>0</v>
      </c>
      <c r="W401">
        <f t="shared" si="188"/>
        <v>0</v>
      </c>
      <c r="Y401" s="19">
        <f t="shared" si="174"/>
        <v>0</v>
      </c>
      <c r="Z401" s="19">
        <f t="shared" si="175"/>
        <v>0</v>
      </c>
      <c r="AA401" s="19">
        <f t="shared" si="176"/>
        <v>1</v>
      </c>
      <c r="AB401" s="19">
        <f t="shared" si="189"/>
        <v>0</v>
      </c>
      <c r="AC401">
        <f t="shared" si="177"/>
        <v>0</v>
      </c>
      <c r="AD401">
        <f t="shared" si="190"/>
        <v>0</v>
      </c>
      <c r="AE401">
        <f t="shared" si="178"/>
        <v>0</v>
      </c>
      <c r="AF401">
        <f t="shared" si="191"/>
        <v>0</v>
      </c>
      <c r="AG401">
        <f t="shared" si="179"/>
        <v>0</v>
      </c>
      <c r="AH401">
        <f t="shared" si="192"/>
        <v>0</v>
      </c>
      <c r="AI401">
        <f t="shared" si="180"/>
        <v>0</v>
      </c>
      <c r="AJ401">
        <f t="shared" si="193"/>
        <v>0</v>
      </c>
      <c r="AL401" s="19">
        <f t="shared" si="181"/>
        <v>0</v>
      </c>
      <c r="AM401" s="15">
        <f t="shared" si="182"/>
        <v>0</v>
      </c>
      <c r="AN401" s="15">
        <f t="shared" si="183"/>
        <v>1</v>
      </c>
      <c r="AO401">
        <f t="shared" si="169"/>
        <v>0</v>
      </c>
      <c r="AP401" s="15">
        <f t="shared" si="184"/>
        <v>0</v>
      </c>
      <c r="AQ401">
        <f t="shared" si="194"/>
        <v>0</v>
      </c>
      <c r="AR401" s="15">
        <f t="shared" si="185"/>
        <v>0</v>
      </c>
      <c r="AS401">
        <f t="shared" si="195"/>
        <v>0</v>
      </c>
      <c r="AT401" s="15">
        <f t="shared" si="186"/>
        <v>0</v>
      </c>
      <c r="AU401">
        <f t="shared" si="196"/>
        <v>0</v>
      </c>
      <c r="AV401" s="15">
        <f t="shared" si="187"/>
        <v>0</v>
      </c>
      <c r="AW401">
        <f t="shared" si="170"/>
        <v>0</v>
      </c>
    </row>
    <row r="402" spans="1:49" ht="15" customHeight="1">
      <c r="A402" s="95" t="s">
        <v>31</v>
      </c>
      <c r="B402" s="96">
        <v>12</v>
      </c>
      <c r="C402" s="97">
        <v>2015</v>
      </c>
      <c r="D402" s="95" t="s">
        <v>17</v>
      </c>
      <c r="E402" s="98">
        <v>2</v>
      </c>
      <c r="F402" s="98">
        <v>5</v>
      </c>
      <c r="G402" s="98">
        <v>2</v>
      </c>
      <c r="H402" s="98">
        <v>1</v>
      </c>
      <c r="I402" s="98">
        <v>1</v>
      </c>
      <c r="J402" s="99">
        <v>50</v>
      </c>
      <c r="K402" s="99">
        <v>33.3333333333333</v>
      </c>
      <c r="L402" s="99">
        <v>40</v>
      </c>
      <c r="M402" s="98">
        <v>43</v>
      </c>
      <c r="N402" s="98">
        <v>44</v>
      </c>
      <c r="O402" s="100">
        <v>75</v>
      </c>
      <c r="P402" s="98">
        <v>41</v>
      </c>
      <c r="Q402" s="99">
        <v>40.622222222222199</v>
      </c>
      <c r="R402" s="100">
        <v>30</v>
      </c>
      <c r="S402" s="101">
        <v>42277</v>
      </c>
      <c r="T402">
        <f t="shared" si="171"/>
        <v>0</v>
      </c>
      <c r="U402">
        <f t="shared" si="172"/>
        <v>1</v>
      </c>
      <c r="V402">
        <f t="shared" si="173"/>
        <v>0</v>
      </c>
      <c r="W402">
        <f t="shared" si="188"/>
        <v>0</v>
      </c>
      <c r="Y402" s="19">
        <f t="shared" si="174"/>
        <v>0</v>
      </c>
      <c r="Z402" s="19">
        <f t="shared" si="175"/>
        <v>1</v>
      </c>
      <c r="AA402" s="19">
        <f t="shared" si="176"/>
        <v>0</v>
      </c>
      <c r="AB402" s="19">
        <f t="shared" si="189"/>
        <v>0</v>
      </c>
      <c r="AC402">
        <f t="shared" si="177"/>
        <v>1</v>
      </c>
      <c r="AD402">
        <f t="shared" si="190"/>
        <v>0</v>
      </c>
      <c r="AE402">
        <f t="shared" si="178"/>
        <v>0</v>
      </c>
      <c r="AF402">
        <f t="shared" si="191"/>
        <v>0</v>
      </c>
      <c r="AG402">
        <f t="shared" si="179"/>
        <v>0</v>
      </c>
      <c r="AH402">
        <f t="shared" si="192"/>
        <v>0</v>
      </c>
      <c r="AI402">
        <f t="shared" si="180"/>
        <v>0</v>
      </c>
      <c r="AJ402">
        <f t="shared" si="193"/>
        <v>0</v>
      </c>
      <c r="AL402" s="19">
        <f t="shared" si="181"/>
        <v>0</v>
      </c>
      <c r="AM402" s="15">
        <f t="shared" si="182"/>
        <v>0</v>
      </c>
      <c r="AN402" s="15">
        <f t="shared" si="183"/>
        <v>0</v>
      </c>
      <c r="AO402">
        <f t="shared" si="169"/>
        <v>0</v>
      </c>
      <c r="AP402" s="15">
        <f t="shared" si="184"/>
        <v>1</v>
      </c>
      <c r="AQ402">
        <f t="shared" si="194"/>
        <v>0</v>
      </c>
      <c r="AR402" s="15">
        <f t="shared" si="185"/>
        <v>0</v>
      </c>
      <c r="AS402">
        <f t="shared" si="195"/>
        <v>0</v>
      </c>
      <c r="AT402" s="15">
        <f t="shared" si="186"/>
        <v>0</v>
      </c>
      <c r="AU402">
        <f t="shared" si="196"/>
        <v>0</v>
      </c>
      <c r="AV402" s="15">
        <f t="shared" si="187"/>
        <v>0</v>
      </c>
      <c r="AW402">
        <f t="shared" si="170"/>
        <v>0</v>
      </c>
    </row>
    <row r="403" spans="1:49" ht="15" customHeight="1">
      <c r="A403" s="95" t="s">
        <v>31</v>
      </c>
      <c r="B403" s="96">
        <v>12</v>
      </c>
      <c r="C403" s="97">
        <v>2011</v>
      </c>
      <c r="D403" s="95" t="s">
        <v>17</v>
      </c>
      <c r="E403" s="98">
        <v>2</v>
      </c>
      <c r="F403" s="98">
        <v>2</v>
      </c>
      <c r="G403" s="98">
        <v>1</v>
      </c>
      <c r="H403" s="98">
        <v>1</v>
      </c>
      <c r="I403" s="98">
        <v>0</v>
      </c>
      <c r="J403" s="99">
        <v>100</v>
      </c>
      <c r="K403" s="99">
        <v>100</v>
      </c>
      <c r="L403" s="99">
        <v>40</v>
      </c>
      <c r="M403" s="98">
        <v>5</v>
      </c>
      <c r="N403" s="98">
        <v>5</v>
      </c>
      <c r="O403" s="100">
        <v>75</v>
      </c>
      <c r="P403" s="98">
        <v>4</v>
      </c>
      <c r="Q403" s="99">
        <v>3.8333333333333299</v>
      </c>
      <c r="R403" s="100">
        <v>30</v>
      </c>
      <c r="S403" s="101">
        <v>42277</v>
      </c>
      <c r="T403">
        <f t="shared" si="171"/>
        <v>0</v>
      </c>
      <c r="U403">
        <f t="shared" si="172"/>
        <v>0</v>
      </c>
      <c r="V403">
        <f t="shared" si="173"/>
        <v>0</v>
      </c>
      <c r="W403">
        <f t="shared" si="188"/>
        <v>0</v>
      </c>
      <c r="Y403" s="19">
        <f t="shared" si="174"/>
        <v>0</v>
      </c>
      <c r="Z403" s="19">
        <f t="shared" si="175"/>
        <v>0</v>
      </c>
      <c r="AA403" s="19">
        <f t="shared" si="176"/>
        <v>0</v>
      </c>
      <c r="AB403" s="19">
        <f t="shared" si="189"/>
        <v>0</v>
      </c>
      <c r="AC403">
        <f t="shared" si="177"/>
        <v>1</v>
      </c>
      <c r="AD403">
        <f t="shared" si="190"/>
        <v>0</v>
      </c>
      <c r="AE403">
        <f t="shared" si="178"/>
        <v>0</v>
      </c>
      <c r="AF403">
        <f t="shared" si="191"/>
        <v>0</v>
      </c>
      <c r="AG403">
        <f t="shared" si="179"/>
        <v>0</v>
      </c>
      <c r="AH403">
        <f t="shared" si="192"/>
        <v>0</v>
      </c>
      <c r="AI403">
        <f t="shared" si="180"/>
        <v>0</v>
      </c>
      <c r="AJ403">
        <f t="shared" si="193"/>
        <v>0</v>
      </c>
      <c r="AL403" s="19">
        <f t="shared" si="181"/>
        <v>0</v>
      </c>
      <c r="AM403" s="15">
        <f t="shared" si="182"/>
        <v>0</v>
      </c>
      <c r="AN403" s="15">
        <f t="shared" si="183"/>
        <v>0</v>
      </c>
      <c r="AO403">
        <f t="shared" si="169"/>
        <v>0</v>
      </c>
      <c r="AP403" s="15">
        <f t="shared" si="184"/>
        <v>1</v>
      </c>
      <c r="AQ403">
        <f t="shared" si="194"/>
        <v>0</v>
      </c>
      <c r="AR403" s="15">
        <f t="shared" si="185"/>
        <v>0</v>
      </c>
      <c r="AS403">
        <f t="shared" si="195"/>
        <v>0</v>
      </c>
      <c r="AT403" s="15">
        <f t="shared" si="186"/>
        <v>0</v>
      </c>
      <c r="AU403">
        <f t="shared" si="196"/>
        <v>0</v>
      </c>
      <c r="AV403" s="15">
        <f t="shared" si="187"/>
        <v>0</v>
      </c>
      <c r="AW403">
        <f t="shared" si="170"/>
        <v>0</v>
      </c>
    </row>
    <row r="404" spans="1:49" ht="15" customHeight="1">
      <c r="A404" s="95" t="s">
        <v>31</v>
      </c>
      <c r="B404" s="96">
        <v>12</v>
      </c>
      <c r="C404" s="97">
        <v>2010</v>
      </c>
      <c r="D404" s="95" t="s">
        <v>21</v>
      </c>
      <c r="E404" s="98">
        <v>4</v>
      </c>
      <c r="F404" s="98">
        <v>3</v>
      </c>
      <c r="G404" s="98">
        <v>0</v>
      </c>
      <c r="H404" s="94"/>
      <c r="I404" s="94"/>
      <c r="J404" s="94"/>
      <c r="K404" s="94"/>
      <c r="L404" s="99">
        <v>40</v>
      </c>
      <c r="M404" s="98">
        <v>3</v>
      </c>
      <c r="N404" s="98">
        <v>3</v>
      </c>
      <c r="O404" s="100">
        <v>75</v>
      </c>
      <c r="P404" s="98">
        <v>3</v>
      </c>
      <c r="Q404" s="99">
        <v>1.94</v>
      </c>
      <c r="R404" s="100">
        <v>30</v>
      </c>
      <c r="S404" s="101">
        <v>42277</v>
      </c>
      <c r="T404">
        <f t="shared" si="171"/>
        <v>0</v>
      </c>
      <c r="U404">
        <f t="shared" si="172"/>
        <v>0</v>
      </c>
      <c r="V404">
        <f t="shared" si="173"/>
        <v>0</v>
      </c>
      <c r="W404">
        <f t="shared" si="188"/>
        <v>0</v>
      </c>
      <c r="Y404" s="19">
        <f t="shared" si="174"/>
        <v>0</v>
      </c>
      <c r="Z404" s="19">
        <f t="shared" si="175"/>
        <v>0</v>
      </c>
      <c r="AA404" s="19">
        <f t="shared" si="176"/>
        <v>0</v>
      </c>
      <c r="AB404" s="19">
        <f t="shared" si="189"/>
        <v>0</v>
      </c>
      <c r="AC404">
        <f t="shared" si="177"/>
        <v>0</v>
      </c>
      <c r="AD404">
        <f t="shared" si="190"/>
        <v>0</v>
      </c>
      <c r="AE404">
        <f t="shared" si="178"/>
        <v>0</v>
      </c>
      <c r="AF404">
        <f t="shared" si="191"/>
        <v>0</v>
      </c>
      <c r="AG404">
        <f t="shared" si="179"/>
        <v>1</v>
      </c>
      <c r="AH404">
        <f t="shared" si="192"/>
        <v>0</v>
      </c>
      <c r="AI404">
        <f t="shared" si="180"/>
        <v>0</v>
      </c>
      <c r="AJ404">
        <f t="shared" si="193"/>
        <v>0</v>
      </c>
      <c r="AL404" s="19">
        <f t="shared" si="181"/>
        <v>0</v>
      </c>
      <c r="AM404" s="15">
        <f t="shared" si="182"/>
        <v>0</v>
      </c>
      <c r="AN404" s="15">
        <f t="shared" si="183"/>
        <v>0</v>
      </c>
      <c r="AO404">
        <f t="shared" si="169"/>
        <v>0</v>
      </c>
      <c r="AP404" s="15">
        <f t="shared" si="184"/>
        <v>0</v>
      </c>
      <c r="AQ404">
        <f t="shared" si="194"/>
        <v>0</v>
      </c>
      <c r="AR404" s="15">
        <f t="shared" si="185"/>
        <v>0</v>
      </c>
      <c r="AS404">
        <f t="shared" si="195"/>
        <v>0</v>
      </c>
      <c r="AT404" s="15">
        <f t="shared" si="186"/>
        <v>1</v>
      </c>
      <c r="AU404">
        <f t="shared" si="196"/>
        <v>0</v>
      </c>
      <c r="AV404" s="15">
        <f t="shared" si="187"/>
        <v>0</v>
      </c>
      <c r="AW404">
        <f t="shared" si="170"/>
        <v>0</v>
      </c>
    </row>
    <row r="405" spans="1:49" ht="15" customHeight="1">
      <c r="A405" s="95" t="s">
        <v>31</v>
      </c>
      <c r="B405" s="96">
        <v>12</v>
      </c>
      <c r="C405" s="97">
        <v>2013</v>
      </c>
      <c r="D405" s="95" t="s">
        <v>20</v>
      </c>
      <c r="E405" s="98">
        <v>3</v>
      </c>
      <c r="F405" s="98">
        <v>9</v>
      </c>
      <c r="G405" s="98">
        <v>8</v>
      </c>
      <c r="H405" s="98">
        <v>2</v>
      </c>
      <c r="I405" s="98">
        <v>6</v>
      </c>
      <c r="J405" s="99">
        <v>25</v>
      </c>
      <c r="K405" s="99">
        <v>33.3333333333333</v>
      </c>
      <c r="L405" s="99">
        <v>40</v>
      </c>
      <c r="M405" s="98">
        <v>37</v>
      </c>
      <c r="N405" s="98">
        <v>53</v>
      </c>
      <c r="O405" s="100">
        <v>75</v>
      </c>
      <c r="P405" s="98">
        <v>29</v>
      </c>
      <c r="Q405" s="99">
        <v>30.131868131868099</v>
      </c>
      <c r="R405" s="100">
        <v>30</v>
      </c>
      <c r="S405" s="101">
        <v>42277</v>
      </c>
      <c r="T405">
        <f t="shared" si="171"/>
        <v>0</v>
      </c>
      <c r="U405">
        <f t="shared" si="172"/>
        <v>0</v>
      </c>
      <c r="V405">
        <f t="shared" si="173"/>
        <v>0</v>
      </c>
      <c r="W405">
        <f t="shared" si="188"/>
        <v>0</v>
      </c>
      <c r="Y405" s="19">
        <f t="shared" si="174"/>
        <v>0</v>
      </c>
      <c r="Z405" s="19">
        <f t="shared" si="175"/>
        <v>0</v>
      </c>
      <c r="AA405" s="19">
        <f t="shared" si="176"/>
        <v>0</v>
      </c>
      <c r="AB405" s="19">
        <f t="shared" si="189"/>
        <v>0</v>
      </c>
      <c r="AC405">
        <f t="shared" si="177"/>
        <v>0</v>
      </c>
      <c r="AD405">
        <f t="shared" si="190"/>
        <v>0</v>
      </c>
      <c r="AE405">
        <f t="shared" si="178"/>
        <v>1</v>
      </c>
      <c r="AF405">
        <f t="shared" si="191"/>
        <v>0</v>
      </c>
      <c r="AG405">
        <f t="shared" si="179"/>
        <v>0</v>
      </c>
      <c r="AH405">
        <f t="shared" si="192"/>
        <v>0</v>
      </c>
      <c r="AI405">
        <f t="shared" si="180"/>
        <v>0</v>
      </c>
      <c r="AJ405">
        <f t="shared" si="193"/>
        <v>0</v>
      </c>
      <c r="AL405" s="19">
        <f t="shared" si="181"/>
        <v>0</v>
      </c>
      <c r="AM405" s="15">
        <f t="shared" si="182"/>
        <v>0</v>
      </c>
      <c r="AN405" s="15">
        <f t="shared" si="183"/>
        <v>0</v>
      </c>
      <c r="AO405">
        <f t="shared" si="169"/>
        <v>0</v>
      </c>
      <c r="AP405" s="15">
        <f t="shared" si="184"/>
        <v>0</v>
      </c>
      <c r="AQ405">
        <f t="shared" si="194"/>
        <v>0</v>
      </c>
      <c r="AR405" s="15">
        <f t="shared" si="185"/>
        <v>1</v>
      </c>
      <c r="AS405">
        <f t="shared" si="195"/>
        <v>0</v>
      </c>
      <c r="AT405" s="15">
        <f t="shared" si="186"/>
        <v>0</v>
      </c>
      <c r="AU405">
        <f t="shared" si="196"/>
        <v>0</v>
      </c>
      <c r="AV405" s="15">
        <f t="shared" si="187"/>
        <v>0</v>
      </c>
      <c r="AW405">
        <f t="shared" si="170"/>
        <v>0</v>
      </c>
    </row>
    <row r="406" spans="1:49" ht="15" customHeight="1">
      <c r="A406" s="95" t="s">
        <v>31</v>
      </c>
      <c r="B406" s="96">
        <v>12</v>
      </c>
      <c r="C406" s="97">
        <v>2011</v>
      </c>
      <c r="D406" s="95" t="s">
        <v>19</v>
      </c>
      <c r="E406" s="98">
        <v>1</v>
      </c>
      <c r="F406" s="98">
        <v>0</v>
      </c>
      <c r="G406" s="98">
        <v>0</v>
      </c>
      <c r="H406" s="94"/>
      <c r="I406" s="94"/>
      <c r="J406" s="94"/>
      <c r="K406" s="94"/>
      <c r="L406" s="99">
        <v>40</v>
      </c>
      <c r="M406" s="98">
        <v>3</v>
      </c>
      <c r="N406" s="98">
        <v>3</v>
      </c>
      <c r="O406" s="100">
        <v>75</v>
      </c>
      <c r="P406" s="98">
        <v>3</v>
      </c>
      <c r="Q406" s="99">
        <v>3</v>
      </c>
      <c r="R406" s="100">
        <v>30</v>
      </c>
      <c r="S406" s="101">
        <v>42277</v>
      </c>
      <c r="T406">
        <f t="shared" si="171"/>
        <v>0</v>
      </c>
      <c r="U406">
        <f t="shared" si="172"/>
        <v>0</v>
      </c>
      <c r="V406">
        <f t="shared" si="173"/>
        <v>0</v>
      </c>
      <c r="W406">
        <f t="shared" si="188"/>
        <v>0</v>
      </c>
      <c r="Y406" s="19">
        <f t="shared" si="174"/>
        <v>0</v>
      </c>
      <c r="Z406" s="19">
        <f t="shared" si="175"/>
        <v>0</v>
      </c>
      <c r="AA406" s="19">
        <f t="shared" si="176"/>
        <v>1</v>
      </c>
      <c r="AB406" s="19">
        <f t="shared" si="189"/>
        <v>0</v>
      </c>
      <c r="AC406">
        <f t="shared" si="177"/>
        <v>0</v>
      </c>
      <c r="AD406">
        <f t="shared" si="190"/>
        <v>0</v>
      </c>
      <c r="AE406">
        <f t="shared" si="178"/>
        <v>0</v>
      </c>
      <c r="AF406">
        <f t="shared" si="191"/>
        <v>0</v>
      </c>
      <c r="AG406">
        <f t="shared" si="179"/>
        <v>0</v>
      </c>
      <c r="AH406">
        <f t="shared" si="192"/>
        <v>0</v>
      </c>
      <c r="AI406">
        <f t="shared" si="180"/>
        <v>0</v>
      </c>
      <c r="AJ406">
        <f t="shared" si="193"/>
        <v>0</v>
      </c>
      <c r="AL406" s="19">
        <f t="shared" si="181"/>
        <v>0</v>
      </c>
      <c r="AM406" s="15">
        <f t="shared" si="182"/>
        <v>0</v>
      </c>
      <c r="AN406" s="15">
        <f t="shared" si="183"/>
        <v>1</v>
      </c>
      <c r="AO406">
        <f t="shared" si="169"/>
        <v>0</v>
      </c>
      <c r="AP406" s="15">
        <f t="shared" si="184"/>
        <v>0</v>
      </c>
      <c r="AQ406">
        <f t="shared" si="194"/>
        <v>0</v>
      </c>
      <c r="AR406" s="15">
        <f t="shared" si="185"/>
        <v>0</v>
      </c>
      <c r="AS406">
        <f t="shared" si="195"/>
        <v>0</v>
      </c>
      <c r="AT406" s="15">
        <f t="shared" si="186"/>
        <v>0</v>
      </c>
      <c r="AU406">
        <f t="shared" si="196"/>
        <v>0</v>
      </c>
      <c r="AV406" s="15">
        <f t="shared" si="187"/>
        <v>0</v>
      </c>
      <c r="AW406">
        <f t="shared" si="170"/>
        <v>0</v>
      </c>
    </row>
    <row r="407" spans="1:49" ht="15" customHeight="1">
      <c r="A407" s="95" t="s">
        <v>31</v>
      </c>
      <c r="B407" s="96">
        <v>12</v>
      </c>
      <c r="C407" s="97">
        <v>2011</v>
      </c>
      <c r="D407" s="95" t="s">
        <v>20</v>
      </c>
      <c r="E407" s="98">
        <v>3</v>
      </c>
      <c r="F407" s="98">
        <v>3</v>
      </c>
      <c r="G407" s="98">
        <v>0</v>
      </c>
      <c r="H407" s="94"/>
      <c r="I407" s="94"/>
      <c r="J407" s="94"/>
      <c r="K407" s="99">
        <v>100</v>
      </c>
      <c r="L407" s="99">
        <v>40</v>
      </c>
      <c r="M407" s="98">
        <v>7</v>
      </c>
      <c r="N407" s="98">
        <v>8</v>
      </c>
      <c r="O407" s="100">
        <v>75</v>
      </c>
      <c r="P407" s="98">
        <v>7</v>
      </c>
      <c r="Q407" s="99">
        <v>5.9670329670329698</v>
      </c>
      <c r="R407" s="100">
        <v>30</v>
      </c>
      <c r="S407" s="101">
        <v>42277</v>
      </c>
      <c r="T407">
        <f t="shared" si="171"/>
        <v>0</v>
      </c>
      <c r="U407">
        <f t="shared" si="172"/>
        <v>0</v>
      </c>
      <c r="V407">
        <f t="shared" si="173"/>
        <v>0</v>
      </c>
      <c r="W407">
        <f t="shared" si="188"/>
        <v>0</v>
      </c>
      <c r="Y407" s="19">
        <f t="shared" si="174"/>
        <v>0</v>
      </c>
      <c r="Z407" s="19">
        <f t="shared" si="175"/>
        <v>0</v>
      </c>
      <c r="AA407" s="19">
        <f t="shared" si="176"/>
        <v>0</v>
      </c>
      <c r="AB407" s="19">
        <f t="shared" si="189"/>
        <v>0</v>
      </c>
      <c r="AC407">
        <f t="shared" si="177"/>
        <v>0</v>
      </c>
      <c r="AD407">
        <f t="shared" si="190"/>
        <v>0</v>
      </c>
      <c r="AE407">
        <f t="shared" si="178"/>
        <v>1</v>
      </c>
      <c r="AF407">
        <f t="shared" si="191"/>
        <v>0</v>
      </c>
      <c r="AG407">
        <f t="shared" si="179"/>
        <v>0</v>
      </c>
      <c r="AH407">
        <f t="shared" si="192"/>
        <v>0</v>
      </c>
      <c r="AI407">
        <f t="shared" si="180"/>
        <v>0</v>
      </c>
      <c r="AJ407">
        <f t="shared" si="193"/>
        <v>0</v>
      </c>
      <c r="AL407" s="19">
        <f t="shared" si="181"/>
        <v>0</v>
      </c>
      <c r="AM407" s="15">
        <f t="shared" si="182"/>
        <v>0</v>
      </c>
      <c r="AN407" s="15">
        <f t="shared" si="183"/>
        <v>0</v>
      </c>
      <c r="AO407">
        <f t="shared" si="169"/>
        <v>0</v>
      </c>
      <c r="AP407" s="15">
        <f t="shared" si="184"/>
        <v>0</v>
      </c>
      <c r="AQ407">
        <f t="shared" si="194"/>
        <v>0</v>
      </c>
      <c r="AR407" s="15">
        <f t="shared" si="185"/>
        <v>1</v>
      </c>
      <c r="AS407">
        <f t="shared" si="195"/>
        <v>0</v>
      </c>
      <c r="AT407" s="15">
        <f t="shared" si="186"/>
        <v>0</v>
      </c>
      <c r="AU407">
        <f t="shared" si="196"/>
        <v>0</v>
      </c>
      <c r="AV407" s="15">
        <f t="shared" si="187"/>
        <v>0</v>
      </c>
      <c r="AW407">
        <f t="shared" si="170"/>
        <v>0</v>
      </c>
    </row>
    <row r="408" spans="1:49" ht="15" customHeight="1">
      <c r="A408" s="95" t="s">
        <v>31</v>
      </c>
      <c r="B408" s="96">
        <v>12</v>
      </c>
      <c r="C408" s="97">
        <v>2011</v>
      </c>
      <c r="D408" s="95" t="s">
        <v>21</v>
      </c>
      <c r="E408" s="98">
        <v>4</v>
      </c>
      <c r="F408" s="98">
        <v>5</v>
      </c>
      <c r="G408" s="98">
        <v>0</v>
      </c>
      <c r="H408" s="94"/>
      <c r="I408" s="94"/>
      <c r="J408" s="94"/>
      <c r="K408" s="99">
        <v>100</v>
      </c>
      <c r="L408" s="99">
        <v>40</v>
      </c>
      <c r="M408" s="98">
        <v>12</v>
      </c>
      <c r="N408" s="98">
        <v>13</v>
      </c>
      <c r="O408" s="100">
        <v>75</v>
      </c>
      <c r="P408" s="98">
        <v>12</v>
      </c>
      <c r="Q408" s="99">
        <v>8.6521739130434803</v>
      </c>
      <c r="R408" s="100">
        <v>30</v>
      </c>
      <c r="S408" s="101">
        <v>42277</v>
      </c>
      <c r="T408">
        <f t="shared" si="171"/>
        <v>0</v>
      </c>
      <c r="U408">
        <f t="shared" si="172"/>
        <v>0</v>
      </c>
      <c r="V408">
        <f t="shared" si="173"/>
        <v>0</v>
      </c>
      <c r="W408">
        <f t="shared" si="188"/>
        <v>0</v>
      </c>
      <c r="Y408" s="19">
        <f t="shared" si="174"/>
        <v>0</v>
      </c>
      <c r="Z408" s="19">
        <f t="shared" si="175"/>
        <v>0</v>
      </c>
      <c r="AA408" s="19">
        <f t="shared" si="176"/>
        <v>0</v>
      </c>
      <c r="AB408" s="19">
        <f t="shared" si="189"/>
        <v>0</v>
      </c>
      <c r="AC408">
        <f t="shared" si="177"/>
        <v>0</v>
      </c>
      <c r="AD408">
        <f t="shared" si="190"/>
        <v>0</v>
      </c>
      <c r="AE408">
        <f t="shared" si="178"/>
        <v>0</v>
      </c>
      <c r="AF408">
        <f t="shared" si="191"/>
        <v>0</v>
      </c>
      <c r="AG408">
        <f t="shared" si="179"/>
        <v>1</v>
      </c>
      <c r="AH408">
        <f t="shared" si="192"/>
        <v>0</v>
      </c>
      <c r="AI408">
        <f t="shared" si="180"/>
        <v>0</v>
      </c>
      <c r="AJ408">
        <f t="shared" si="193"/>
        <v>0</v>
      </c>
      <c r="AL408" s="19">
        <f t="shared" si="181"/>
        <v>0</v>
      </c>
      <c r="AM408" s="15">
        <f t="shared" si="182"/>
        <v>0</v>
      </c>
      <c r="AN408" s="15">
        <f t="shared" si="183"/>
        <v>0</v>
      </c>
      <c r="AO408">
        <f t="shared" si="169"/>
        <v>0</v>
      </c>
      <c r="AP408" s="15">
        <f t="shared" si="184"/>
        <v>0</v>
      </c>
      <c r="AQ408">
        <f t="shared" si="194"/>
        <v>0</v>
      </c>
      <c r="AR408" s="15">
        <f t="shared" si="185"/>
        <v>0</v>
      </c>
      <c r="AS408">
        <f t="shared" si="195"/>
        <v>0</v>
      </c>
      <c r="AT408" s="15">
        <f t="shared" si="186"/>
        <v>1</v>
      </c>
      <c r="AU408">
        <f t="shared" si="196"/>
        <v>0</v>
      </c>
      <c r="AV408" s="15">
        <f t="shared" si="187"/>
        <v>0</v>
      </c>
      <c r="AW408">
        <f t="shared" si="170"/>
        <v>0</v>
      </c>
    </row>
    <row r="409" spans="1:49" ht="15" customHeight="1">
      <c r="A409" s="95" t="s">
        <v>31</v>
      </c>
      <c r="B409" s="96">
        <v>12</v>
      </c>
      <c r="C409" s="97">
        <v>2011</v>
      </c>
      <c r="D409" s="95" t="s">
        <v>18</v>
      </c>
      <c r="E409" s="98">
        <v>5</v>
      </c>
      <c r="F409" s="98">
        <v>10</v>
      </c>
      <c r="G409" s="98">
        <v>1</v>
      </c>
      <c r="H409" s="98">
        <v>1</v>
      </c>
      <c r="I409" s="98">
        <v>0</v>
      </c>
      <c r="J409" s="94"/>
      <c r="K409" s="99">
        <v>100</v>
      </c>
      <c r="L409" s="99">
        <v>40</v>
      </c>
      <c r="M409" s="94"/>
      <c r="N409" s="98">
        <v>13</v>
      </c>
      <c r="O409" s="100">
        <v>75</v>
      </c>
      <c r="P409" s="94"/>
      <c r="Q409" s="99">
        <v>5.3631350533524396</v>
      </c>
      <c r="R409" s="100">
        <v>30</v>
      </c>
      <c r="S409" s="101">
        <v>42277</v>
      </c>
      <c r="T409">
        <f t="shared" si="171"/>
        <v>0</v>
      </c>
      <c r="U409">
        <f t="shared" si="172"/>
        <v>0</v>
      </c>
      <c r="V409">
        <f t="shared" si="173"/>
        <v>1</v>
      </c>
      <c r="W409">
        <f t="shared" si="188"/>
        <v>0</v>
      </c>
      <c r="Y409" s="19">
        <f t="shared" si="174"/>
        <v>0</v>
      </c>
      <c r="Z409" s="19">
        <f t="shared" si="175"/>
        <v>0</v>
      </c>
      <c r="AA409" s="19">
        <f t="shared" si="176"/>
        <v>0</v>
      </c>
      <c r="AB409" s="19">
        <f t="shared" si="189"/>
        <v>0</v>
      </c>
      <c r="AC409">
        <f t="shared" si="177"/>
        <v>0</v>
      </c>
      <c r="AD409">
        <f t="shared" si="190"/>
        <v>0</v>
      </c>
      <c r="AE409">
        <f t="shared" si="178"/>
        <v>0</v>
      </c>
      <c r="AF409">
        <f t="shared" si="191"/>
        <v>0</v>
      </c>
      <c r="AG409">
        <f t="shared" si="179"/>
        <v>0</v>
      </c>
      <c r="AH409">
        <f t="shared" si="192"/>
        <v>0</v>
      </c>
      <c r="AI409">
        <f t="shared" si="180"/>
        <v>1</v>
      </c>
      <c r="AJ409">
        <f t="shared" si="193"/>
        <v>0</v>
      </c>
      <c r="AL409" s="19">
        <f t="shared" si="181"/>
        <v>0</v>
      </c>
      <c r="AM409" s="15">
        <f t="shared" si="182"/>
        <v>0</v>
      </c>
      <c r="AN409" s="15">
        <f t="shared" si="183"/>
        <v>0</v>
      </c>
      <c r="AO409">
        <f t="shared" si="169"/>
        <v>0</v>
      </c>
      <c r="AP409" s="15">
        <f t="shared" si="184"/>
        <v>0</v>
      </c>
      <c r="AQ409">
        <f t="shared" si="194"/>
        <v>0</v>
      </c>
      <c r="AR409" s="15">
        <f t="shared" si="185"/>
        <v>0</v>
      </c>
      <c r="AS409">
        <f t="shared" si="195"/>
        <v>0</v>
      </c>
      <c r="AT409" s="15">
        <f t="shared" si="186"/>
        <v>0</v>
      </c>
      <c r="AU409">
        <f t="shared" si="196"/>
        <v>0</v>
      </c>
      <c r="AV409" s="15">
        <f t="shared" si="187"/>
        <v>1</v>
      </c>
      <c r="AW409">
        <f t="shared" si="170"/>
        <v>0</v>
      </c>
    </row>
    <row r="410" spans="1:49" ht="15" customHeight="1">
      <c r="A410" s="95" t="s">
        <v>31</v>
      </c>
      <c r="B410" s="96">
        <v>12</v>
      </c>
      <c r="C410" s="97">
        <v>2013</v>
      </c>
      <c r="D410" s="95" t="s">
        <v>17</v>
      </c>
      <c r="E410" s="98">
        <v>2</v>
      </c>
      <c r="F410" s="98">
        <v>11</v>
      </c>
      <c r="G410" s="98">
        <v>13</v>
      </c>
      <c r="H410" s="98">
        <v>4</v>
      </c>
      <c r="I410" s="98">
        <v>9</v>
      </c>
      <c r="J410" s="99">
        <v>30.769230769230798</v>
      </c>
      <c r="K410" s="99">
        <v>37.5</v>
      </c>
      <c r="L410" s="99">
        <v>40</v>
      </c>
      <c r="M410" s="98">
        <v>41</v>
      </c>
      <c r="N410" s="98">
        <v>44</v>
      </c>
      <c r="O410" s="100">
        <v>75</v>
      </c>
      <c r="P410" s="98">
        <v>28</v>
      </c>
      <c r="Q410" s="99">
        <v>28.7777777777778</v>
      </c>
      <c r="R410" s="100">
        <v>30</v>
      </c>
      <c r="S410" s="101">
        <v>42277</v>
      </c>
      <c r="T410">
        <f t="shared" si="171"/>
        <v>0</v>
      </c>
      <c r="U410">
        <f t="shared" si="172"/>
        <v>0</v>
      </c>
      <c r="V410">
        <f t="shared" si="173"/>
        <v>0</v>
      </c>
      <c r="W410">
        <f t="shared" si="188"/>
        <v>0</v>
      </c>
      <c r="Y410" s="19">
        <f t="shared" si="174"/>
        <v>0</v>
      </c>
      <c r="Z410" s="19">
        <f t="shared" si="175"/>
        <v>0</v>
      </c>
      <c r="AA410" s="19">
        <f t="shared" si="176"/>
        <v>0</v>
      </c>
      <c r="AB410" s="19">
        <f t="shared" si="189"/>
        <v>0</v>
      </c>
      <c r="AC410">
        <f t="shared" si="177"/>
        <v>1</v>
      </c>
      <c r="AD410">
        <f t="shared" si="190"/>
        <v>0</v>
      </c>
      <c r="AE410">
        <f t="shared" si="178"/>
        <v>0</v>
      </c>
      <c r="AF410">
        <f t="shared" si="191"/>
        <v>0</v>
      </c>
      <c r="AG410">
        <f t="shared" si="179"/>
        <v>0</v>
      </c>
      <c r="AH410">
        <f t="shared" si="192"/>
        <v>0</v>
      </c>
      <c r="AI410">
        <f t="shared" si="180"/>
        <v>0</v>
      </c>
      <c r="AJ410">
        <f t="shared" si="193"/>
        <v>0</v>
      </c>
      <c r="AL410" s="19">
        <f t="shared" si="181"/>
        <v>0</v>
      </c>
      <c r="AM410" s="15">
        <f t="shared" si="182"/>
        <v>0</v>
      </c>
      <c r="AN410" s="15">
        <f t="shared" si="183"/>
        <v>0</v>
      </c>
      <c r="AO410">
        <f t="shared" si="169"/>
        <v>0</v>
      </c>
      <c r="AP410" s="15">
        <f t="shared" si="184"/>
        <v>1</v>
      </c>
      <c r="AQ410">
        <f t="shared" si="194"/>
        <v>0</v>
      </c>
      <c r="AR410" s="15">
        <f t="shared" si="185"/>
        <v>0</v>
      </c>
      <c r="AS410">
        <f t="shared" si="195"/>
        <v>0</v>
      </c>
      <c r="AT410" s="15">
        <f t="shared" si="186"/>
        <v>0</v>
      </c>
      <c r="AU410">
        <f t="shared" si="196"/>
        <v>0</v>
      </c>
      <c r="AV410" s="15">
        <f t="shared" si="187"/>
        <v>0</v>
      </c>
      <c r="AW410">
        <f t="shared" si="170"/>
        <v>0</v>
      </c>
    </row>
    <row r="411" spans="1:49" ht="15" customHeight="1">
      <c r="A411" s="95" t="s">
        <v>31</v>
      </c>
      <c r="B411" s="96">
        <v>12</v>
      </c>
      <c r="C411" s="97">
        <v>2012</v>
      </c>
      <c r="D411" s="95" t="s">
        <v>17</v>
      </c>
      <c r="E411" s="98">
        <v>2</v>
      </c>
      <c r="F411" s="98">
        <v>14</v>
      </c>
      <c r="G411" s="98">
        <v>9</v>
      </c>
      <c r="H411" s="98">
        <v>2</v>
      </c>
      <c r="I411" s="98">
        <v>7</v>
      </c>
      <c r="J411" s="99">
        <v>22.2222222222222</v>
      </c>
      <c r="K411" s="99">
        <v>36.363636363636402</v>
      </c>
      <c r="L411" s="99">
        <v>40</v>
      </c>
      <c r="M411" s="98">
        <v>33</v>
      </c>
      <c r="N411" s="98">
        <v>35</v>
      </c>
      <c r="O411" s="100">
        <v>75</v>
      </c>
      <c r="P411" s="98">
        <v>24</v>
      </c>
      <c r="Q411" s="99">
        <v>19.989010989011</v>
      </c>
      <c r="R411" s="100">
        <v>30</v>
      </c>
      <c r="S411" s="101">
        <v>42277</v>
      </c>
      <c r="T411">
        <f t="shared" si="171"/>
        <v>0</v>
      </c>
      <c r="U411">
        <f t="shared" si="172"/>
        <v>0</v>
      </c>
      <c r="V411">
        <f t="shared" si="173"/>
        <v>0</v>
      </c>
      <c r="W411">
        <f t="shared" si="188"/>
        <v>0</v>
      </c>
      <c r="Y411" s="19">
        <f t="shared" si="174"/>
        <v>0</v>
      </c>
      <c r="Z411" s="19">
        <f t="shared" si="175"/>
        <v>0</v>
      </c>
      <c r="AA411" s="19">
        <f t="shared" si="176"/>
        <v>0</v>
      </c>
      <c r="AB411" s="19">
        <f t="shared" si="189"/>
        <v>0</v>
      </c>
      <c r="AC411">
        <f t="shared" si="177"/>
        <v>1</v>
      </c>
      <c r="AD411">
        <f t="shared" si="190"/>
        <v>0</v>
      </c>
      <c r="AE411">
        <f t="shared" si="178"/>
        <v>0</v>
      </c>
      <c r="AF411">
        <f t="shared" si="191"/>
        <v>0</v>
      </c>
      <c r="AG411">
        <f t="shared" si="179"/>
        <v>0</v>
      </c>
      <c r="AH411">
        <f t="shared" si="192"/>
        <v>0</v>
      </c>
      <c r="AI411">
        <f t="shared" si="180"/>
        <v>0</v>
      </c>
      <c r="AJ411">
        <f t="shared" si="193"/>
        <v>0</v>
      </c>
      <c r="AL411" s="19">
        <f t="shared" si="181"/>
        <v>0</v>
      </c>
      <c r="AM411" s="15">
        <f t="shared" si="182"/>
        <v>0</v>
      </c>
      <c r="AN411" s="15">
        <f t="shared" si="183"/>
        <v>0</v>
      </c>
      <c r="AO411">
        <f t="shared" ref="AO411:AO474" si="197">SUM(AL411*AM411*AN411)</f>
        <v>0</v>
      </c>
      <c r="AP411" s="15">
        <f t="shared" si="184"/>
        <v>1</v>
      </c>
      <c r="AQ411">
        <f t="shared" si="194"/>
        <v>0</v>
      </c>
      <c r="AR411" s="15">
        <f t="shared" si="185"/>
        <v>0</v>
      </c>
      <c r="AS411">
        <f t="shared" si="195"/>
        <v>0</v>
      </c>
      <c r="AT411" s="15">
        <f t="shared" si="186"/>
        <v>0</v>
      </c>
      <c r="AU411">
        <f t="shared" si="196"/>
        <v>0</v>
      </c>
      <c r="AV411" s="15">
        <f t="shared" si="187"/>
        <v>0</v>
      </c>
      <c r="AW411">
        <f t="shared" si="170"/>
        <v>0</v>
      </c>
    </row>
    <row r="412" spans="1:49" ht="15" customHeight="1">
      <c r="A412" s="95" t="s">
        <v>31</v>
      </c>
      <c r="B412" s="96">
        <v>12</v>
      </c>
      <c r="C412" s="97">
        <v>2012</v>
      </c>
      <c r="D412" s="95" t="s">
        <v>20</v>
      </c>
      <c r="E412" s="98">
        <v>3</v>
      </c>
      <c r="F412" s="98">
        <v>11</v>
      </c>
      <c r="G412" s="98">
        <v>9</v>
      </c>
      <c r="H412" s="98">
        <v>1</v>
      </c>
      <c r="I412" s="98">
        <v>8</v>
      </c>
      <c r="J412" s="99">
        <v>11.1111111111111</v>
      </c>
      <c r="K412" s="99">
        <v>25</v>
      </c>
      <c r="L412" s="99">
        <v>40</v>
      </c>
      <c r="M412" s="98">
        <v>35</v>
      </c>
      <c r="N412" s="98">
        <v>46</v>
      </c>
      <c r="O412" s="100">
        <v>75</v>
      </c>
      <c r="P412" s="98">
        <v>26</v>
      </c>
      <c r="Q412" s="99">
        <v>28.736263736263702</v>
      </c>
      <c r="R412" s="100">
        <v>30</v>
      </c>
      <c r="S412" s="101">
        <v>42277</v>
      </c>
      <c r="T412">
        <f t="shared" si="171"/>
        <v>0</v>
      </c>
      <c r="U412">
        <f t="shared" si="172"/>
        <v>0</v>
      </c>
      <c r="V412">
        <f t="shared" si="173"/>
        <v>0</v>
      </c>
      <c r="W412">
        <f t="shared" si="188"/>
        <v>0</v>
      </c>
      <c r="Y412" s="19">
        <f t="shared" si="174"/>
        <v>0</v>
      </c>
      <c r="Z412" s="19">
        <f t="shared" si="175"/>
        <v>0</v>
      </c>
      <c r="AA412" s="19">
        <f t="shared" si="176"/>
        <v>0</v>
      </c>
      <c r="AB412" s="19">
        <f t="shared" si="189"/>
        <v>0</v>
      </c>
      <c r="AC412">
        <f t="shared" si="177"/>
        <v>0</v>
      </c>
      <c r="AD412">
        <f t="shared" si="190"/>
        <v>0</v>
      </c>
      <c r="AE412">
        <f t="shared" si="178"/>
        <v>1</v>
      </c>
      <c r="AF412">
        <f t="shared" si="191"/>
        <v>0</v>
      </c>
      <c r="AG412">
        <f t="shared" si="179"/>
        <v>0</v>
      </c>
      <c r="AH412">
        <f t="shared" si="192"/>
        <v>0</v>
      </c>
      <c r="AI412">
        <f t="shared" si="180"/>
        <v>0</v>
      </c>
      <c r="AJ412">
        <f t="shared" si="193"/>
        <v>0</v>
      </c>
      <c r="AL412" s="19">
        <f t="shared" si="181"/>
        <v>0</v>
      </c>
      <c r="AM412" s="15">
        <f t="shared" si="182"/>
        <v>0</v>
      </c>
      <c r="AN412" s="15">
        <f t="shared" si="183"/>
        <v>0</v>
      </c>
      <c r="AO412">
        <f t="shared" si="197"/>
        <v>0</v>
      </c>
      <c r="AP412" s="15">
        <f t="shared" si="184"/>
        <v>0</v>
      </c>
      <c r="AQ412">
        <f t="shared" si="194"/>
        <v>0</v>
      </c>
      <c r="AR412" s="15">
        <f t="shared" si="185"/>
        <v>1</v>
      </c>
      <c r="AS412">
        <f t="shared" si="195"/>
        <v>0</v>
      </c>
      <c r="AT412" s="15">
        <f t="shared" si="186"/>
        <v>0</v>
      </c>
      <c r="AU412">
        <f t="shared" si="196"/>
        <v>0</v>
      </c>
      <c r="AV412" s="15">
        <f t="shared" si="187"/>
        <v>0</v>
      </c>
      <c r="AW412">
        <f t="shared" si="170"/>
        <v>0</v>
      </c>
    </row>
    <row r="413" spans="1:49" ht="15" customHeight="1">
      <c r="A413" s="95" t="s">
        <v>31</v>
      </c>
      <c r="B413" s="96">
        <v>12</v>
      </c>
      <c r="C413" s="97">
        <v>2012</v>
      </c>
      <c r="D413" s="95" t="s">
        <v>21</v>
      </c>
      <c r="E413" s="98">
        <v>4</v>
      </c>
      <c r="F413" s="98">
        <v>12</v>
      </c>
      <c r="G413" s="98">
        <v>11</v>
      </c>
      <c r="H413" s="98">
        <v>4</v>
      </c>
      <c r="I413" s="98">
        <v>7</v>
      </c>
      <c r="J413" s="99">
        <v>36.363636363636402</v>
      </c>
      <c r="K413" s="99">
        <v>29.0322580645161</v>
      </c>
      <c r="L413" s="99">
        <v>40</v>
      </c>
      <c r="M413" s="98">
        <v>38</v>
      </c>
      <c r="N413" s="98">
        <v>58</v>
      </c>
      <c r="O413" s="100">
        <v>75</v>
      </c>
      <c r="P413" s="98">
        <v>27</v>
      </c>
      <c r="Q413" s="99">
        <v>24.8586956521739</v>
      </c>
      <c r="R413" s="100">
        <v>30</v>
      </c>
      <c r="S413" s="101">
        <v>42277</v>
      </c>
      <c r="T413">
        <f t="shared" si="171"/>
        <v>0</v>
      </c>
      <c r="U413">
        <f t="shared" si="172"/>
        <v>0</v>
      </c>
      <c r="V413">
        <f t="shared" si="173"/>
        <v>0</v>
      </c>
      <c r="W413">
        <f t="shared" si="188"/>
        <v>0</v>
      </c>
      <c r="Y413" s="19">
        <f t="shared" si="174"/>
        <v>0</v>
      </c>
      <c r="Z413" s="19">
        <f t="shared" si="175"/>
        <v>0</v>
      </c>
      <c r="AA413" s="19">
        <f t="shared" si="176"/>
        <v>0</v>
      </c>
      <c r="AB413" s="19">
        <f t="shared" si="189"/>
        <v>0</v>
      </c>
      <c r="AC413">
        <f t="shared" si="177"/>
        <v>0</v>
      </c>
      <c r="AD413">
        <f t="shared" si="190"/>
        <v>0</v>
      </c>
      <c r="AE413">
        <f t="shared" si="178"/>
        <v>0</v>
      </c>
      <c r="AF413">
        <f t="shared" si="191"/>
        <v>0</v>
      </c>
      <c r="AG413">
        <f t="shared" si="179"/>
        <v>1</v>
      </c>
      <c r="AH413">
        <f t="shared" si="192"/>
        <v>0</v>
      </c>
      <c r="AI413">
        <f t="shared" si="180"/>
        <v>0</v>
      </c>
      <c r="AJ413">
        <f t="shared" si="193"/>
        <v>0</v>
      </c>
      <c r="AL413" s="19">
        <f t="shared" si="181"/>
        <v>0</v>
      </c>
      <c r="AM413" s="15">
        <f t="shared" si="182"/>
        <v>0</v>
      </c>
      <c r="AN413" s="15">
        <f t="shared" si="183"/>
        <v>0</v>
      </c>
      <c r="AO413">
        <f t="shared" si="197"/>
        <v>0</v>
      </c>
      <c r="AP413" s="15">
        <f t="shared" si="184"/>
        <v>0</v>
      </c>
      <c r="AQ413">
        <f t="shared" si="194"/>
        <v>0</v>
      </c>
      <c r="AR413" s="15">
        <f t="shared" si="185"/>
        <v>0</v>
      </c>
      <c r="AS413">
        <f t="shared" si="195"/>
        <v>0</v>
      </c>
      <c r="AT413" s="15">
        <f t="shared" si="186"/>
        <v>1</v>
      </c>
      <c r="AU413">
        <f t="shared" si="196"/>
        <v>0</v>
      </c>
      <c r="AV413" s="15">
        <f t="shared" si="187"/>
        <v>0</v>
      </c>
      <c r="AW413">
        <f t="shared" si="170"/>
        <v>0</v>
      </c>
    </row>
    <row r="414" spans="1:49" ht="15" customHeight="1">
      <c r="A414" s="95" t="s">
        <v>31</v>
      </c>
      <c r="B414" s="96">
        <v>12</v>
      </c>
      <c r="C414" s="97">
        <v>2012</v>
      </c>
      <c r="D414" s="95" t="s">
        <v>18</v>
      </c>
      <c r="E414" s="98">
        <v>5</v>
      </c>
      <c r="F414" s="98">
        <v>46</v>
      </c>
      <c r="G414" s="98">
        <v>31</v>
      </c>
      <c r="H414" s="98">
        <v>9</v>
      </c>
      <c r="I414" s="98">
        <v>22</v>
      </c>
      <c r="J414" s="94"/>
      <c r="K414" s="99">
        <v>29.0322580645161</v>
      </c>
      <c r="L414" s="99">
        <v>40</v>
      </c>
      <c r="M414" s="94"/>
      <c r="N414" s="98">
        <v>58</v>
      </c>
      <c r="O414" s="100">
        <v>75</v>
      </c>
      <c r="P414" s="94"/>
      <c r="Q414" s="99">
        <v>22.357949116101299</v>
      </c>
      <c r="R414" s="100">
        <v>30</v>
      </c>
      <c r="S414" s="101">
        <v>42277</v>
      </c>
      <c r="T414">
        <f t="shared" si="171"/>
        <v>0</v>
      </c>
      <c r="U414">
        <f t="shared" si="172"/>
        <v>0</v>
      </c>
      <c r="V414">
        <f t="shared" si="173"/>
        <v>1</v>
      </c>
      <c r="W414">
        <f t="shared" si="188"/>
        <v>0</v>
      </c>
      <c r="Y414" s="19">
        <f t="shared" si="174"/>
        <v>0</v>
      </c>
      <c r="Z414" s="19">
        <f t="shared" si="175"/>
        <v>0</v>
      </c>
      <c r="AA414" s="19">
        <f t="shared" si="176"/>
        <v>0</v>
      </c>
      <c r="AB414" s="19">
        <f t="shared" si="189"/>
        <v>0</v>
      </c>
      <c r="AC414">
        <f t="shared" si="177"/>
        <v>0</v>
      </c>
      <c r="AD414">
        <f t="shared" si="190"/>
        <v>0</v>
      </c>
      <c r="AE414">
        <f t="shared" si="178"/>
        <v>0</v>
      </c>
      <c r="AF414">
        <f t="shared" si="191"/>
        <v>0</v>
      </c>
      <c r="AG414">
        <f t="shared" si="179"/>
        <v>0</v>
      </c>
      <c r="AH414">
        <f t="shared" si="192"/>
        <v>0</v>
      </c>
      <c r="AI414">
        <f t="shared" si="180"/>
        <v>1</v>
      </c>
      <c r="AJ414">
        <f t="shared" si="193"/>
        <v>0</v>
      </c>
      <c r="AL414" s="19">
        <f t="shared" si="181"/>
        <v>0</v>
      </c>
      <c r="AM414" s="15">
        <f t="shared" si="182"/>
        <v>0</v>
      </c>
      <c r="AN414" s="15">
        <f t="shared" si="183"/>
        <v>0</v>
      </c>
      <c r="AO414">
        <f t="shared" si="197"/>
        <v>0</v>
      </c>
      <c r="AP414" s="15">
        <f t="shared" si="184"/>
        <v>0</v>
      </c>
      <c r="AQ414">
        <f t="shared" si="194"/>
        <v>0</v>
      </c>
      <c r="AR414" s="15">
        <f t="shared" si="185"/>
        <v>0</v>
      </c>
      <c r="AS414">
        <f t="shared" si="195"/>
        <v>0</v>
      </c>
      <c r="AT414" s="15">
        <f t="shared" si="186"/>
        <v>0</v>
      </c>
      <c r="AU414">
        <f t="shared" si="196"/>
        <v>0</v>
      </c>
      <c r="AV414" s="15">
        <f t="shared" si="187"/>
        <v>1</v>
      </c>
      <c r="AW414">
        <f t="shared" si="170"/>
        <v>0</v>
      </c>
    </row>
    <row r="415" spans="1:49" ht="15" customHeight="1">
      <c r="A415" s="95" t="s">
        <v>31</v>
      </c>
      <c r="B415" s="96">
        <v>12</v>
      </c>
      <c r="C415" s="97">
        <v>2012</v>
      </c>
      <c r="D415" s="95" t="s">
        <v>19</v>
      </c>
      <c r="E415" s="98">
        <v>1</v>
      </c>
      <c r="F415" s="98">
        <v>9</v>
      </c>
      <c r="G415" s="98">
        <v>2</v>
      </c>
      <c r="H415" s="98">
        <v>2</v>
      </c>
      <c r="I415" s="98">
        <v>0</v>
      </c>
      <c r="J415" s="99">
        <v>100</v>
      </c>
      <c r="K415" s="99">
        <v>100</v>
      </c>
      <c r="L415" s="99">
        <v>40</v>
      </c>
      <c r="M415" s="98">
        <v>21</v>
      </c>
      <c r="N415" s="98">
        <v>21</v>
      </c>
      <c r="O415" s="100">
        <v>75</v>
      </c>
      <c r="P415" s="98">
        <v>19</v>
      </c>
      <c r="Q415" s="99">
        <v>15.8478260869565</v>
      </c>
      <c r="R415" s="100">
        <v>30</v>
      </c>
      <c r="S415" s="101">
        <v>42277</v>
      </c>
      <c r="T415">
        <f t="shared" si="171"/>
        <v>0</v>
      </c>
      <c r="U415">
        <f t="shared" si="172"/>
        <v>0</v>
      </c>
      <c r="V415">
        <f t="shared" si="173"/>
        <v>0</v>
      </c>
      <c r="W415">
        <f t="shared" si="188"/>
        <v>0</v>
      </c>
      <c r="Y415" s="19">
        <f t="shared" si="174"/>
        <v>0</v>
      </c>
      <c r="Z415" s="19">
        <f t="shared" si="175"/>
        <v>0</v>
      </c>
      <c r="AA415" s="19">
        <f t="shared" si="176"/>
        <v>1</v>
      </c>
      <c r="AB415" s="19">
        <f t="shared" si="189"/>
        <v>0</v>
      </c>
      <c r="AC415">
        <f t="shared" si="177"/>
        <v>0</v>
      </c>
      <c r="AD415">
        <f t="shared" si="190"/>
        <v>0</v>
      </c>
      <c r="AE415">
        <f t="shared" si="178"/>
        <v>0</v>
      </c>
      <c r="AF415">
        <f t="shared" si="191"/>
        <v>0</v>
      </c>
      <c r="AG415">
        <f t="shared" si="179"/>
        <v>0</v>
      </c>
      <c r="AH415">
        <f t="shared" si="192"/>
        <v>0</v>
      </c>
      <c r="AI415">
        <f t="shared" si="180"/>
        <v>0</v>
      </c>
      <c r="AJ415">
        <f t="shared" si="193"/>
        <v>0</v>
      </c>
      <c r="AL415" s="19">
        <f t="shared" si="181"/>
        <v>0</v>
      </c>
      <c r="AM415" s="15">
        <f t="shared" si="182"/>
        <v>0</v>
      </c>
      <c r="AN415" s="15">
        <f t="shared" si="183"/>
        <v>1</v>
      </c>
      <c r="AO415">
        <f t="shared" si="197"/>
        <v>0</v>
      </c>
      <c r="AP415" s="15">
        <f t="shared" si="184"/>
        <v>0</v>
      </c>
      <c r="AQ415">
        <f t="shared" si="194"/>
        <v>0</v>
      </c>
      <c r="AR415" s="15">
        <f t="shared" si="185"/>
        <v>0</v>
      </c>
      <c r="AS415">
        <f t="shared" si="195"/>
        <v>0</v>
      </c>
      <c r="AT415" s="15">
        <f t="shared" si="186"/>
        <v>0</v>
      </c>
      <c r="AU415">
        <f t="shared" si="196"/>
        <v>0</v>
      </c>
      <c r="AV415" s="15">
        <f t="shared" si="187"/>
        <v>0</v>
      </c>
      <c r="AW415">
        <f t="shared" si="170"/>
        <v>0</v>
      </c>
    </row>
    <row r="416" spans="1:49" ht="15" customHeight="1">
      <c r="A416" s="95" t="s">
        <v>31</v>
      </c>
      <c r="B416" s="96">
        <v>12</v>
      </c>
      <c r="C416" s="97">
        <v>2010</v>
      </c>
      <c r="D416" s="95" t="s">
        <v>18</v>
      </c>
      <c r="E416" s="98">
        <v>5</v>
      </c>
      <c r="F416" s="98">
        <v>3</v>
      </c>
      <c r="G416" s="98">
        <v>0</v>
      </c>
      <c r="H416" s="94"/>
      <c r="I416" s="94"/>
      <c r="J416" s="94"/>
      <c r="K416" s="94"/>
      <c r="L416" s="99">
        <v>40</v>
      </c>
      <c r="M416" s="94"/>
      <c r="N416" s="98">
        <v>3</v>
      </c>
      <c r="O416" s="100">
        <v>75</v>
      </c>
      <c r="P416" s="94"/>
      <c r="Q416" s="99">
        <v>1.94</v>
      </c>
      <c r="R416" s="100">
        <v>30</v>
      </c>
      <c r="S416" s="101">
        <v>42277</v>
      </c>
      <c r="T416">
        <f t="shared" si="171"/>
        <v>0</v>
      </c>
      <c r="U416">
        <f t="shared" si="172"/>
        <v>0</v>
      </c>
      <c r="V416">
        <f t="shared" si="173"/>
        <v>1</v>
      </c>
      <c r="W416">
        <f t="shared" si="188"/>
        <v>0</v>
      </c>
      <c r="Y416" s="19">
        <f t="shared" si="174"/>
        <v>0</v>
      </c>
      <c r="Z416" s="19">
        <f t="shared" si="175"/>
        <v>0</v>
      </c>
      <c r="AA416" s="19">
        <f t="shared" si="176"/>
        <v>0</v>
      </c>
      <c r="AB416" s="19">
        <f t="shared" si="189"/>
        <v>0</v>
      </c>
      <c r="AC416">
        <f t="shared" si="177"/>
        <v>0</v>
      </c>
      <c r="AD416">
        <f t="shared" si="190"/>
        <v>0</v>
      </c>
      <c r="AE416">
        <f t="shared" si="178"/>
        <v>0</v>
      </c>
      <c r="AF416">
        <f t="shared" si="191"/>
        <v>0</v>
      </c>
      <c r="AG416">
        <f t="shared" si="179"/>
        <v>0</v>
      </c>
      <c r="AH416">
        <f t="shared" si="192"/>
        <v>0</v>
      </c>
      <c r="AI416">
        <f t="shared" si="180"/>
        <v>1</v>
      </c>
      <c r="AJ416">
        <f t="shared" si="193"/>
        <v>0</v>
      </c>
      <c r="AL416" s="19">
        <f t="shared" si="181"/>
        <v>0</v>
      </c>
      <c r="AM416" s="15">
        <f t="shared" si="182"/>
        <v>0</v>
      </c>
      <c r="AN416" s="15">
        <f t="shared" si="183"/>
        <v>0</v>
      </c>
      <c r="AO416">
        <f t="shared" si="197"/>
        <v>0</v>
      </c>
      <c r="AP416" s="15">
        <f t="shared" si="184"/>
        <v>0</v>
      </c>
      <c r="AQ416">
        <f t="shared" si="194"/>
        <v>0</v>
      </c>
      <c r="AR416" s="15">
        <f t="shared" si="185"/>
        <v>0</v>
      </c>
      <c r="AS416">
        <f t="shared" si="195"/>
        <v>0</v>
      </c>
      <c r="AT416" s="15">
        <f t="shared" si="186"/>
        <v>0</v>
      </c>
      <c r="AU416">
        <f t="shared" si="196"/>
        <v>0</v>
      </c>
      <c r="AV416" s="15">
        <f t="shared" si="187"/>
        <v>1</v>
      </c>
      <c r="AW416">
        <f t="shared" si="170"/>
        <v>0</v>
      </c>
    </row>
    <row r="417" spans="1:49" ht="15" customHeight="1">
      <c r="A417" s="95" t="s">
        <v>32</v>
      </c>
      <c r="B417" s="96">
        <v>13</v>
      </c>
      <c r="C417" s="97">
        <v>2014</v>
      </c>
      <c r="D417" s="95" t="s">
        <v>17</v>
      </c>
      <c r="E417" s="98">
        <v>2</v>
      </c>
      <c r="F417" s="98">
        <v>6</v>
      </c>
      <c r="G417" s="98">
        <v>1</v>
      </c>
      <c r="H417" s="98">
        <v>0</v>
      </c>
      <c r="I417" s="98">
        <v>1</v>
      </c>
      <c r="J417" s="99">
        <v>0</v>
      </c>
      <c r="K417" s="99">
        <v>0</v>
      </c>
      <c r="L417" s="99">
        <v>40</v>
      </c>
      <c r="M417" s="98">
        <v>13</v>
      </c>
      <c r="N417" s="98">
        <v>13</v>
      </c>
      <c r="O417" s="100">
        <v>50</v>
      </c>
      <c r="P417" s="98">
        <v>12</v>
      </c>
      <c r="Q417" s="99">
        <v>8.0444444444444407</v>
      </c>
      <c r="R417" s="100">
        <v>30</v>
      </c>
      <c r="S417" s="101">
        <v>42277</v>
      </c>
      <c r="T417">
        <f t="shared" si="171"/>
        <v>0</v>
      </c>
      <c r="U417">
        <f t="shared" si="172"/>
        <v>0</v>
      </c>
      <c r="V417">
        <f t="shared" si="173"/>
        <v>0</v>
      </c>
      <c r="W417">
        <f t="shared" si="188"/>
        <v>0</v>
      </c>
      <c r="Y417" s="19">
        <f t="shared" si="174"/>
        <v>0</v>
      </c>
      <c r="Z417" s="19">
        <f t="shared" si="175"/>
        <v>0</v>
      </c>
      <c r="AA417" s="19">
        <f t="shared" si="176"/>
        <v>0</v>
      </c>
      <c r="AB417" s="19">
        <f t="shared" si="189"/>
        <v>0</v>
      </c>
      <c r="AC417">
        <f t="shared" si="177"/>
        <v>1</v>
      </c>
      <c r="AD417">
        <f t="shared" si="190"/>
        <v>0</v>
      </c>
      <c r="AE417">
        <f t="shared" si="178"/>
        <v>0</v>
      </c>
      <c r="AF417">
        <f t="shared" si="191"/>
        <v>0</v>
      </c>
      <c r="AG417">
        <f t="shared" si="179"/>
        <v>0</v>
      </c>
      <c r="AH417">
        <f t="shared" si="192"/>
        <v>0</v>
      </c>
      <c r="AI417">
        <f t="shared" si="180"/>
        <v>0</v>
      </c>
      <c r="AJ417">
        <f t="shared" si="193"/>
        <v>0</v>
      </c>
      <c r="AL417" s="19">
        <f t="shared" si="181"/>
        <v>0</v>
      </c>
      <c r="AM417" s="15">
        <f t="shared" si="182"/>
        <v>1</v>
      </c>
      <c r="AN417" s="15">
        <f t="shared" si="183"/>
        <v>0</v>
      </c>
      <c r="AO417">
        <f t="shared" si="197"/>
        <v>0</v>
      </c>
      <c r="AP417" s="15">
        <f t="shared" si="184"/>
        <v>1</v>
      </c>
      <c r="AQ417">
        <f t="shared" si="194"/>
        <v>0</v>
      </c>
      <c r="AR417" s="15">
        <f t="shared" si="185"/>
        <v>0</v>
      </c>
      <c r="AS417">
        <f t="shared" si="195"/>
        <v>0</v>
      </c>
      <c r="AT417" s="15">
        <f t="shared" si="186"/>
        <v>0</v>
      </c>
      <c r="AU417">
        <f t="shared" si="196"/>
        <v>0</v>
      </c>
      <c r="AV417" s="15">
        <f t="shared" si="187"/>
        <v>0</v>
      </c>
      <c r="AW417">
        <f t="shared" si="170"/>
        <v>0</v>
      </c>
    </row>
    <row r="418" spans="1:49" ht="15" customHeight="1">
      <c r="A418" s="95" t="s">
        <v>32</v>
      </c>
      <c r="B418" s="96">
        <v>13</v>
      </c>
      <c r="C418" s="97">
        <v>2014</v>
      </c>
      <c r="D418" s="95" t="s">
        <v>20</v>
      </c>
      <c r="E418" s="98">
        <v>3</v>
      </c>
      <c r="F418" s="98">
        <v>9</v>
      </c>
      <c r="G418" s="98">
        <v>0</v>
      </c>
      <c r="H418" s="94"/>
      <c r="I418" s="94"/>
      <c r="J418" s="94"/>
      <c r="K418" s="99">
        <v>0</v>
      </c>
      <c r="L418" s="99">
        <v>40</v>
      </c>
      <c r="M418" s="98">
        <v>21</v>
      </c>
      <c r="N418" s="98">
        <v>22</v>
      </c>
      <c r="O418" s="100">
        <v>50</v>
      </c>
      <c r="P418" s="98">
        <v>21</v>
      </c>
      <c r="Q418" s="99">
        <v>17.384615384615401</v>
      </c>
      <c r="R418" s="100">
        <v>30</v>
      </c>
      <c r="S418" s="101">
        <v>42277</v>
      </c>
      <c r="T418">
        <f t="shared" si="171"/>
        <v>0</v>
      </c>
      <c r="U418">
        <f t="shared" si="172"/>
        <v>0</v>
      </c>
      <c r="V418">
        <f t="shared" si="173"/>
        <v>0</v>
      </c>
      <c r="W418">
        <f t="shared" si="188"/>
        <v>0</v>
      </c>
      <c r="Y418" s="19">
        <f t="shared" si="174"/>
        <v>0</v>
      </c>
      <c r="Z418" s="19">
        <f t="shared" si="175"/>
        <v>0</v>
      </c>
      <c r="AA418" s="19">
        <f t="shared" si="176"/>
        <v>0</v>
      </c>
      <c r="AB418" s="19">
        <f t="shared" si="189"/>
        <v>0</v>
      </c>
      <c r="AC418">
        <f t="shared" si="177"/>
        <v>0</v>
      </c>
      <c r="AD418">
        <f t="shared" si="190"/>
        <v>0</v>
      </c>
      <c r="AE418">
        <f t="shared" si="178"/>
        <v>1</v>
      </c>
      <c r="AF418">
        <f t="shared" si="191"/>
        <v>0</v>
      </c>
      <c r="AG418">
        <f t="shared" si="179"/>
        <v>0</v>
      </c>
      <c r="AH418">
        <f t="shared" si="192"/>
        <v>0</v>
      </c>
      <c r="AI418">
        <f t="shared" si="180"/>
        <v>0</v>
      </c>
      <c r="AJ418">
        <f t="shared" si="193"/>
        <v>0</v>
      </c>
      <c r="AL418" s="19">
        <f t="shared" si="181"/>
        <v>0</v>
      </c>
      <c r="AM418" s="15">
        <f t="shared" si="182"/>
        <v>1</v>
      </c>
      <c r="AN418" s="15">
        <f t="shared" si="183"/>
        <v>0</v>
      </c>
      <c r="AO418">
        <f t="shared" si="197"/>
        <v>0</v>
      </c>
      <c r="AP418" s="15">
        <f t="shared" si="184"/>
        <v>0</v>
      </c>
      <c r="AQ418">
        <f t="shared" si="194"/>
        <v>0</v>
      </c>
      <c r="AR418" s="15">
        <f t="shared" si="185"/>
        <v>1</v>
      </c>
      <c r="AS418">
        <f t="shared" si="195"/>
        <v>0</v>
      </c>
      <c r="AT418" s="15">
        <f t="shared" si="186"/>
        <v>0</v>
      </c>
      <c r="AU418">
        <f t="shared" si="196"/>
        <v>0</v>
      </c>
      <c r="AV418" s="15">
        <f t="shared" si="187"/>
        <v>0</v>
      </c>
      <c r="AW418">
        <f t="shared" si="170"/>
        <v>0</v>
      </c>
    </row>
    <row r="419" spans="1:49" ht="15" customHeight="1">
      <c r="A419" s="95" t="s">
        <v>32</v>
      </c>
      <c r="B419" s="96">
        <v>13</v>
      </c>
      <c r="C419" s="97">
        <v>2014</v>
      </c>
      <c r="D419" s="95" t="s">
        <v>21</v>
      </c>
      <c r="E419" s="98">
        <v>4</v>
      </c>
      <c r="F419" s="98">
        <v>4</v>
      </c>
      <c r="G419" s="98">
        <v>14</v>
      </c>
      <c r="H419" s="98">
        <v>6</v>
      </c>
      <c r="I419" s="98">
        <v>8</v>
      </c>
      <c r="J419" s="99">
        <v>42.857142857142897</v>
      </c>
      <c r="K419" s="99">
        <v>40</v>
      </c>
      <c r="L419" s="99">
        <v>40</v>
      </c>
      <c r="M419" s="98">
        <v>25</v>
      </c>
      <c r="N419" s="98">
        <v>26</v>
      </c>
      <c r="O419" s="100">
        <v>50</v>
      </c>
      <c r="P419" s="98">
        <v>11</v>
      </c>
      <c r="Q419" s="99">
        <v>12.7826086956522</v>
      </c>
      <c r="R419" s="100">
        <v>30</v>
      </c>
      <c r="S419" s="101">
        <v>42277</v>
      </c>
      <c r="T419">
        <f t="shared" si="171"/>
        <v>0</v>
      </c>
      <c r="U419">
        <f t="shared" si="172"/>
        <v>0</v>
      </c>
      <c r="V419">
        <f t="shared" si="173"/>
        <v>0</v>
      </c>
      <c r="W419">
        <f t="shared" si="188"/>
        <v>0</v>
      </c>
      <c r="Y419" s="19">
        <f t="shared" si="174"/>
        <v>0</v>
      </c>
      <c r="Z419" s="19">
        <f t="shared" si="175"/>
        <v>0</v>
      </c>
      <c r="AA419" s="19">
        <f t="shared" si="176"/>
        <v>0</v>
      </c>
      <c r="AB419" s="19">
        <f t="shared" si="189"/>
        <v>0</v>
      </c>
      <c r="AC419">
        <f t="shared" si="177"/>
        <v>0</v>
      </c>
      <c r="AD419">
        <f t="shared" si="190"/>
        <v>0</v>
      </c>
      <c r="AE419">
        <f t="shared" si="178"/>
        <v>0</v>
      </c>
      <c r="AF419">
        <f t="shared" si="191"/>
        <v>0</v>
      </c>
      <c r="AG419">
        <f t="shared" si="179"/>
        <v>1</v>
      </c>
      <c r="AH419">
        <f t="shared" si="192"/>
        <v>0</v>
      </c>
      <c r="AI419">
        <f t="shared" si="180"/>
        <v>0</v>
      </c>
      <c r="AJ419">
        <f t="shared" si="193"/>
        <v>0</v>
      </c>
      <c r="AL419" s="19">
        <f t="shared" si="181"/>
        <v>0</v>
      </c>
      <c r="AM419" s="15">
        <f t="shared" si="182"/>
        <v>1</v>
      </c>
      <c r="AN419" s="15">
        <f t="shared" si="183"/>
        <v>0</v>
      </c>
      <c r="AO419">
        <f t="shared" si="197"/>
        <v>0</v>
      </c>
      <c r="AP419" s="15">
        <f t="shared" si="184"/>
        <v>0</v>
      </c>
      <c r="AQ419">
        <f t="shared" si="194"/>
        <v>0</v>
      </c>
      <c r="AR419" s="15">
        <f t="shared" si="185"/>
        <v>0</v>
      </c>
      <c r="AS419">
        <f t="shared" si="195"/>
        <v>0</v>
      </c>
      <c r="AT419" s="15">
        <f t="shared" si="186"/>
        <v>1</v>
      </c>
      <c r="AU419">
        <f t="shared" si="196"/>
        <v>0</v>
      </c>
      <c r="AV419" s="15">
        <f t="shared" si="187"/>
        <v>0</v>
      </c>
      <c r="AW419">
        <f t="shared" ref="AW419:AW482" si="198">AL419*AM419*AV419</f>
        <v>0</v>
      </c>
    </row>
    <row r="420" spans="1:49" ht="15" customHeight="1">
      <c r="A420" s="95" t="s">
        <v>32</v>
      </c>
      <c r="B420" s="96">
        <v>13</v>
      </c>
      <c r="C420" s="97">
        <v>2014</v>
      </c>
      <c r="D420" s="95" t="s">
        <v>18</v>
      </c>
      <c r="E420" s="98">
        <v>5</v>
      </c>
      <c r="F420" s="98">
        <v>26</v>
      </c>
      <c r="G420" s="98">
        <v>15</v>
      </c>
      <c r="H420" s="98">
        <v>6</v>
      </c>
      <c r="I420" s="98">
        <v>9</v>
      </c>
      <c r="J420" s="94"/>
      <c r="K420" s="99">
        <v>40</v>
      </c>
      <c r="L420" s="99">
        <v>40</v>
      </c>
      <c r="M420" s="94"/>
      <c r="N420" s="98">
        <v>26</v>
      </c>
      <c r="O420" s="100">
        <v>50</v>
      </c>
      <c r="P420" s="94"/>
      <c r="Q420" s="99">
        <v>10.6243457026066</v>
      </c>
      <c r="R420" s="100">
        <v>30</v>
      </c>
      <c r="S420" s="101">
        <v>42277</v>
      </c>
      <c r="T420">
        <f t="shared" si="171"/>
        <v>0</v>
      </c>
      <c r="U420">
        <f t="shared" si="172"/>
        <v>0</v>
      </c>
      <c r="V420">
        <f t="shared" si="173"/>
        <v>1</v>
      </c>
      <c r="W420">
        <f t="shared" si="188"/>
        <v>0</v>
      </c>
      <c r="Y420" s="19">
        <f t="shared" si="174"/>
        <v>0</v>
      </c>
      <c r="Z420" s="19">
        <f t="shared" si="175"/>
        <v>0</v>
      </c>
      <c r="AA420" s="19">
        <f t="shared" si="176"/>
        <v>0</v>
      </c>
      <c r="AB420" s="19">
        <f t="shared" si="189"/>
        <v>0</v>
      </c>
      <c r="AC420">
        <f t="shared" si="177"/>
        <v>0</v>
      </c>
      <c r="AD420">
        <f t="shared" si="190"/>
        <v>0</v>
      </c>
      <c r="AE420">
        <f t="shared" si="178"/>
        <v>0</v>
      </c>
      <c r="AF420">
        <f t="shared" si="191"/>
        <v>0</v>
      </c>
      <c r="AG420">
        <f t="shared" si="179"/>
        <v>0</v>
      </c>
      <c r="AH420">
        <f t="shared" si="192"/>
        <v>0</v>
      </c>
      <c r="AI420">
        <f t="shared" si="180"/>
        <v>1</v>
      </c>
      <c r="AJ420">
        <f t="shared" si="193"/>
        <v>0</v>
      </c>
      <c r="AL420" s="19">
        <f t="shared" si="181"/>
        <v>0</v>
      </c>
      <c r="AM420" s="15">
        <f t="shared" si="182"/>
        <v>1</v>
      </c>
      <c r="AN420" s="15">
        <f t="shared" si="183"/>
        <v>0</v>
      </c>
      <c r="AO420">
        <f t="shared" si="197"/>
        <v>0</v>
      </c>
      <c r="AP420" s="15">
        <f t="shared" si="184"/>
        <v>0</v>
      </c>
      <c r="AQ420">
        <f t="shared" si="194"/>
        <v>0</v>
      </c>
      <c r="AR420" s="15">
        <f t="shared" si="185"/>
        <v>0</v>
      </c>
      <c r="AS420">
        <f t="shared" si="195"/>
        <v>0</v>
      </c>
      <c r="AT420" s="15">
        <f t="shared" si="186"/>
        <v>0</v>
      </c>
      <c r="AU420">
        <f t="shared" si="196"/>
        <v>0</v>
      </c>
      <c r="AV420" s="15">
        <f t="shared" si="187"/>
        <v>1</v>
      </c>
      <c r="AW420">
        <f t="shared" si="198"/>
        <v>0</v>
      </c>
    </row>
    <row r="421" spans="1:49" ht="15" customHeight="1">
      <c r="A421" s="95" t="s">
        <v>32</v>
      </c>
      <c r="B421" s="96">
        <v>13</v>
      </c>
      <c r="C421" s="97">
        <v>2015</v>
      </c>
      <c r="D421" s="95" t="s">
        <v>19</v>
      </c>
      <c r="E421" s="98">
        <v>1</v>
      </c>
      <c r="F421" s="98">
        <v>6</v>
      </c>
      <c r="G421" s="98">
        <v>2</v>
      </c>
      <c r="H421" s="98">
        <v>0</v>
      </c>
      <c r="I421" s="98">
        <v>2</v>
      </c>
      <c r="J421" s="99">
        <v>0</v>
      </c>
      <c r="K421" s="99">
        <v>0</v>
      </c>
      <c r="L421" s="99">
        <v>40</v>
      </c>
      <c r="M421" s="98">
        <v>17</v>
      </c>
      <c r="N421" s="98">
        <v>17</v>
      </c>
      <c r="O421" s="100">
        <v>50</v>
      </c>
      <c r="P421" s="98">
        <v>15</v>
      </c>
      <c r="Q421" s="99">
        <v>13.8586956521739</v>
      </c>
      <c r="R421" s="100">
        <v>30</v>
      </c>
      <c r="S421" s="101">
        <v>42277</v>
      </c>
      <c r="T421">
        <f t="shared" si="171"/>
        <v>0</v>
      </c>
      <c r="U421">
        <f t="shared" si="172"/>
        <v>1</v>
      </c>
      <c r="V421">
        <f t="shared" si="173"/>
        <v>0</v>
      </c>
      <c r="W421">
        <f t="shared" si="188"/>
        <v>0</v>
      </c>
      <c r="Y421" s="19">
        <f t="shared" si="174"/>
        <v>0</v>
      </c>
      <c r="Z421" s="19">
        <f t="shared" si="175"/>
        <v>1</v>
      </c>
      <c r="AA421" s="19">
        <f t="shared" si="176"/>
        <v>1</v>
      </c>
      <c r="AB421" s="19">
        <f t="shared" si="189"/>
        <v>0</v>
      </c>
      <c r="AC421">
        <f t="shared" si="177"/>
        <v>0</v>
      </c>
      <c r="AD421">
        <f t="shared" si="190"/>
        <v>0</v>
      </c>
      <c r="AE421">
        <f t="shared" si="178"/>
        <v>0</v>
      </c>
      <c r="AF421">
        <f t="shared" si="191"/>
        <v>0</v>
      </c>
      <c r="AG421">
        <f t="shared" si="179"/>
        <v>0</v>
      </c>
      <c r="AH421">
        <f t="shared" si="192"/>
        <v>0</v>
      </c>
      <c r="AI421">
        <f t="shared" si="180"/>
        <v>0</v>
      </c>
      <c r="AJ421">
        <f t="shared" si="193"/>
        <v>0</v>
      </c>
      <c r="AL421" s="19">
        <f t="shared" si="181"/>
        <v>0</v>
      </c>
      <c r="AM421" s="15">
        <f t="shared" si="182"/>
        <v>0</v>
      </c>
      <c r="AN421" s="15">
        <f t="shared" si="183"/>
        <v>1</v>
      </c>
      <c r="AO421">
        <f t="shared" si="197"/>
        <v>0</v>
      </c>
      <c r="AP421" s="15">
        <f t="shared" si="184"/>
        <v>0</v>
      </c>
      <c r="AQ421">
        <f t="shared" si="194"/>
        <v>0</v>
      </c>
      <c r="AR421" s="15">
        <f t="shared" si="185"/>
        <v>0</v>
      </c>
      <c r="AS421">
        <f t="shared" si="195"/>
        <v>0</v>
      </c>
      <c r="AT421" s="15">
        <f t="shared" si="186"/>
        <v>0</v>
      </c>
      <c r="AU421">
        <f t="shared" si="196"/>
        <v>0</v>
      </c>
      <c r="AV421" s="15">
        <f t="shared" si="187"/>
        <v>0</v>
      </c>
      <c r="AW421">
        <f t="shared" si="198"/>
        <v>0</v>
      </c>
    </row>
    <row r="422" spans="1:49" ht="15" customHeight="1">
      <c r="A422" s="95" t="s">
        <v>32</v>
      </c>
      <c r="B422" s="96">
        <v>13</v>
      </c>
      <c r="C422" s="97">
        <v>2015</v>
      </c>
      <c r="D422" s="95" t="s">
        <v>17</v>
      </c>
      <c r="E422" s="98">
        <v>2</v>
      </c>
      <c r="F422" s="98">
        <v>6</v>
      </c>
      <c r="G422" s="98">
        <v>8</v>
      </c>
      <c r="H422" s="98">
        <v>4</v>
      </c>
      <c r="I422" s="98">
        <v>4</v>
      </c>
      <c r="J422" s="99">
        <v>50</v>
      </c>
      <c r="K422" s="99">
        <v>40</v>
      </c>
      <c r="L422" s="99">
        <v>40</v>
      </c>
      <c r="M422" s="98">
        <v>21</v>
      </c>
      <c r="N422" s="98">
        <v>23</v>
      </c>
      <c r="O422" s="100">
        <v>50</v>
      </c>
      <c r="P422" s="98">
        <v>13</v>
      </c>
      <c r="Q422" s="99">
        <v>12.0666666666667</v>
      </c>
      <c r="R422" s="100">
        <v>30</v>
      </c>
      <c r="S422" s="101">
        <v>42277</v>
      </c>
      <c r="T422">
        <f t="shared" si="171"/>
        <v>0</v>
      </c>
      <c r="U422">
        <f t="shared" si="172"/>
        <v>1</v>
      </c>
      <c r="V422">
        <f t="shared" si="173"/>
        <v>0</v>
      </c>
      <c r="W422">
        <f t="shared" si="188"/>
        <v>0</v>
      </c>
      <c r="Y422" s="19">
        <f t="shared" si="174"/>
        <v>0</v>
      </c>
      <c r="Z422" s="19">
        <f t="shared" si="175"/>
        <v>1</v>
      </c>
      <c r="AA422" s="19">
        <f t="shared" si="176"/>
        <v>0</v>
      </c>
      <c r="AB422" s="19">
        <f t="shared" si="189"/>
        <v>0</v>
      </c>
      <c r="AC422">
        <f t="shared" si="177"/>
        <v>1</v>
      </c>
      <c r="AD422">
        <f t="shared" si="190"/>
        <v>0</v>
      </c>
      <c r="AE422">
        <f t="shared" si="178"/>
        <v>0</v>
      </c>
      <c r="AF422">
        <f t="shared" si="191"/>
        <v>0</v>
      </c>
      <c r="AG422">
        <f t="shared" si="179"/>
        <v>0</v>
      </c>
      <c r="AH422">
        <f t="shared" si="192"/>
        <v>0</v>
      </c>
      <c r="AI422">
        <f t="shared" si="180"/>
        <v>0</v>
      </c>
      <c r="AJ422">
        <f t="shared" si="193"/>
        <v>0</v>
      </c>
      <c r="AL422" s="19">
        <f t="shared" si="181"/>
        <v>0</v>
      </c>
      <c r="AM422" s="15">
        <f t="shared" si="182"/>
        <v>0</v>
      </c>
      <c r="AN422" s="15">
        <f t="shared" si="183"/>
        <v>0</v>
      </c>
      <c r="AO422">
        <f t="shared" si="197"/>
        <v>0</v>
      </c>
      <c r="AP422" s="15">
        <f t="shared" si="184"/>
        <v>1</v>
      </c>
      <c r="AQ422">
        <f t="shared" si="194"/>
        <v>0</v>
      </c>
      <c r="AR422" s="15">
        <f t="shared" si="185"/>
        <v>0</v>
      </c>
      <c r="AS422">
        <f t="shared" si="195"/>
        <v>0</v>
      </c>
      <c r="AT422" s="15">
        <f t="shared" si="186"/>
        <v>0</v>
      </c>
      <c r="AU422">
        <f t="shared" si="196"/>
        <v>0</v>
      </c>
      <c r="AV422" s="15">
        <f t="shared" si="187"/>
        <v>0</v>
      </c>
      <c r="AW422">
        <f t="shared" si="198"/>
        <v>0</v>
      </c>
    </row>
    <row r="423" spans="1:49" ht="15" customHeight="1">
      <c r="A423" s="95" t="s">
        <v>32</v>
      </c>
      <c r="B423" s="96">
        <v>13</v>
      </c>
      <c r="C423" s="97">
        <v>2015</v>
      </c>
      <c r="D423" s="95" t="s">
        <v>21</v>
      </c>
      <c r="E423" s="98">
        <v>4</v>
      </c>
      <c r="F423" s="98">
        <v>4</v>
      </c>
      <c r="G423" s="98">
        <v>4</v>
      </c>
      <c r="H423" s="98">
        <v>2</v>
      </c>
      <c r="I423" s="98">
        <v>2</v>
      </c>
      <c r="J423" s="99">
        <v>50</v>
      </c>
      <c r="K423" s="99">
        <v>45</v>
      </c>
      <c r="L423" s="99">
        <v>40</v>
      </c>
      <c r="M423" s="98">
        <v>17</v>
      </c>
      <c r="N423" s="98">
        <v>33</v>
      </c>
      <c r="O423" s="100">
        <v>50</v>
      </c>
      <c r="P423" s="98">
        <v>13</v>
      </c>
      <c r="Q423" s="99">
        <v>14.7608695652174</v>
      </c>
      <c r="R423" s="100">
        <v>30</v>
      </c>
      <c r="S423" s="101">
        <v>42277</v>
      </c>
      <c r="T423">
        <f t="shared" si="171"/>
        <v>0</v>
      </c>
      <c r="U423">
        <f t="shared" si="172"/>
        <v>1</v>
      </c>
      <c r="V423">
        <f t="shared" si="173"/>
        <v>0</v>
      </c>
      <c r="W423">
        <f t="shared" si="188"/>
        <v>0</v>
      </c>
      <c r="Y423" s="19">
        <f t="shared" si="174"/>
        <v>0</v>
      </c>
      <c r="Z423" s="19">
        <f t="shared" si="175"/>
        <v>1</v>
      </c>
      <c r="AA423" s="19">
        <f t="shared" si="176"/>
        <v>0</v>
      </c>
      <c r="AB423" s="19">
        <f t="shared" si="189"/>
        <v>0</v>
      </c>
      <c r="AC423">
        <f t="shared" si="177"/>
        <v>0</v>
      </c>
      <c r="AD423">
        <f t="shared" si="190"/>
        <v>0</v>
      </c>
      <c r="AE423">
        <f t="shared" si="178"/>
        <v>0</v>
      </c>
      <c r="AF423">
        <f t="shared" si="191"/>
        <v>0</v>
      </c>
      <c r="AG423">
        <f t="shared" si="179"/>
        <v>1</v>
      </c>
      <c r="AH423">
        <f t="shared" si="192"/>
        <v>0</v>
      </c>
      <c r="AI423">
        <f t="shared" si="180"/>
        <v>0</v>
      </c>
      <c r="AJ423">
        <f t="shared" si="193"/>
        <v>0</v>
      </c>
      <c r="AL423" s="19">
        <f t="shared" si="181"/>
        <v>0</v>
      </c>
      <c r="AM423" s="15">
        <f t="shared" si="182"/>
        <v>0</v>
      </c>
      <c r="AN423" s="15">
        <f t="shared" si="183"/>
        <v>0</v>
      </c>
      <c r="AO423">
        <f t="shared" si="197"/>
        <v>0</v>
      </c>
      <c r="AP423" s="15">
        <f t="shared" si="184"/>
        <v>0</v>
      </c>
      <c r="AQ423">
        <f t="shared" si="194"/>
        <v>0</v>
      </c>
      <c r="AR423" s="15">
        <f t="shared" si="185"/>
        <v>0</v>
      </c>
      <c r="AS423">
        <f t="shared" si="195"/>
        <v>0</v>
      </c>
      <c r="AT423" s="15">
        <f t="shared" si="186"/>
        <v>1</v>
      </c>
      <c r="AU423">
        <f t="shared" si="196"/>
        <v>0</v>
      </c>
      <c r="AV423" s="15">
        <f t="shared" si="187"/>
        <v>0</v>
      </c>
      <c r="AW423">
        <f t="shared" si="198"/>
        <v>0</v>
      </c>
    </row>
    <row r="424" spans="1:49" ht="15" customHeight="1">
      <c r="A424" s="95" t="s">
        <v>32</v>
      </c>
      <c r="B424" s="96">
        <v>13</v>
      </c>
      <c r="C424" s="97">
        <v>2015</v>
      </c>
      <c r="D424" s="95" t="s">
        <v>18</v>
      </c>
      <c r="E424" s="98">
        <v>5</v>
      </c>
      <c r="F424" s="98">
        <v>22</v>
      </c>
      <c r="G424" s="98">
        <v>20</v>
      </c>
      <c r="H424" s="98">
        <v>9</v>
      </c>
      <c r="I424" s="98">
        <v>11</v>
      </c>
      <c r="J424" s="94"/>
      <c r="K424" s="99">
        <v>45</v>
      </c>
      <c r="L424" s="99">
        <v>40</v>
      </c>
      <c r="M424" s="94"/>
      <c r="N424" s="98">
        <v>33</v>
      </c>
      <c r="O424" s="100">
        <v>50</v>
      </c>
      <c r="P424" s="94"/>
      <c r="Q424" s="99">
        <v>13.850129399585899</v>
      </c>
      <c r="R424" s="100">
        <v>30</v>
      </c>
      <c r="S424" s="101">
        <v>42277</v>
      </c>
      <c r="T424">
        <f t="shared" si="171"/>
        <v>0</v>
      </c>
      <c r="U424">
        <f t="shared" si="172"/>
        <v>1</v>
      </c>
      <c r="V424">
        <f t="shared" si="173"/>
        <v>1</v>
      </c>
      <c r="W424">
        <f t="shared" si="188"/>
        <v>0</v>
      </c>
      <c r="Y424" s="19">
        <f t="shared" si="174"/>
        <v>0</v>
      </c>
      <c r="Z424" s="19">
        <f t="shared" si="175"/>
        <v>1</v>
      </c>
      <c r="AA424" s="19">
        <f t="shared" si="176"/>
        <v>0</v>
      </c>
      <c r="AB424" s="19">
        <f t="shared" si="189"/>
        <v>0</v>
      </c>
      <c r="AC424">
        <f t="shared" si="177"/>
        <v>0</v>
      </c>
      <c r="AD424">
        <f t="shared" si="190"/>
        <v>0</v>
      </c>
      <c r="AE424">
        <f t="shared" si="178"/>
        <v>0</v>
      </c>
      <c r="AF424">
        <f t="shared" si="191"/>
        <v>0</v>
      </c>
      <c r="AG424">
        <f t="shared" si="179"/>
        <v>0</v>
      </c>
      <c r="AH424">
        <f t="shared" si="192"/>
        <v>0</v>
      </c>
      <c r="AI424">
        <f t="shared" si="180"/>
        <v>1</v>
      </c>
      <c r="AJ424">
        <f t="shared" si="193"/>
        <v>0</v>
      </c>
      <c r="AL424" s="19">
        <f t="shared" si="181"/>
        <v>0</v>
      </c>
      <c r="AM424" s="15">
        <f t="shared" si="182"/>
        <v>0</v>
      </c>
      <c r="AN424" s="15">
        <f t="shared" si="183"/>
        <v>0</v>
      </c>
      <c r="AO424">
        <f t="shared" si="197"/>
        <v>0</v>
      </c>
      <c r="AP424" s="15">
        <f t="shared" si="184"/>
        <v>0</v>
      </c>
      <c r="AQ424">
        <f t="shared" si="194"/>
        <v>0</v>
      </c>
      <c r="AR424" s="15">
        <f t="shared" si="185"/>
        <v>0</v>
      </c>
      <c r="AS424">
        <f t="shared" si="195"/>
        <v>0</v>
      </c>
      <c r="AT424" s="15">
        <f t="shared" si="186"/>
        <v>0</v>
      </c>
      <c r="AU424">
        <f t="shared" si="196"/>
        <v>0</v>
      </c>
      <c r="AV424" s="15">
        <f t="shared" si="187"/>
        <v>1</v>
      </c>
      <c r="AW424">
        <f t="shared" si="198"/>
        <v>0</v>
      </c>
    </row>
    <row r="425" spans="1:49" ht="15" customHeight="1">
      <c r="A425" s="95" t="s">
        <v>32</v>
      </c>
      <c r="B425" s="96">
        <v>13</v>
      </c>
      <c r="C425" s="97">
        <v>2014</v>
      </c>
      <c r="D425" s="95" t="s">
        <v>19</v>
      </c>
      <c r="E425" s="98">
        <v>1</v>
      </c>
      <c r="F425" s="98">
        <v>7</v>
      </c>
      <c r="G425" s="98">
        <v>0</v>
      </c>
      <c r="H425" s="94"/>
      <c r="I425" s="94"/>
      <c r="J425" s="94"/>
      <c r="K425" s="94"/>
      <c r="L425" s="99">
        <v>40</v>
      </c>
      <c r="M425" s="98">
        <v>7</v>
      </c>
      <c r="N425" s="98">
        <v>7</v>
      </c>
      <c r="O425" s="100">
        <v>50</v>
      </c>
      <c r="P425" s="98">
        <v>7</v>
      </c>
      <c r="Q425" s="99">
        <v>4.28571428571429</v>
      </c>
      <c r="R425" s="100">
        <v>30</v>
      </c>
      <c r="S425" s="101">
        <v>42277</v>
      </c>
      <c r="T425">
        <f t="shared" si="171"/>
        <v>0</v>
      </c>
      <c r="U425">
        <f t="shared" si="172"/>
        <v>0</v>
      </c>
      <c r="V425">
        <f t="shared" si="173"/>
        <v>0</v>
      </c>
      <c r="W425">
        <f t="shared" si="188"/>
        <v>0</v>
      </c>
      <c r="Y425" s="19">
        <f t="shared" si="174"/>
        <v>0</v>
      </c>
      <c r="Z425" s="19">
        <f t="shared" si="175"/>
        <v>0</v>
      </c>
      <c r="AA425" s="19">
        <f t="shared" si="176"/>
        <v>1</v>
      </c>
      <c r="AB425" s="19">
        <f t="shared" si="189"/>
        <v>0</v>
      </c>
      <c r="AC425">
        <f t="shared" si="177"/>
        <v>0</v>
      </c>
      <c r="AD425">
        <f t="shared" si="190"/>
        <v>0</v>
      </c>
      <c r="AE425">
        <f t="shared" si="178"/>
        <v>0</v>
      </c>
      <c r="AF425">
        <f t="shared" si="191"/>
        <v>0</v>
      </c>
      <c r="AG425">
        <f t="shared" si="179"/>
        <v>0</v>
      </c>
      <c r="AH425">
        <f t="shared" si="192"/>
        <v>0</v>
      </c>
      <c r="AI425">
        <f t="shared" si="180"/>
        <v>0</v>
      </c>
      <c r="AJ425">
        <f t="shared" si="193"/>
        <v>0</v>
      </c>
      <c r="AL425" s="19">
        <f t="shared" si="181"/>
        <v>0</v>
      </c>
      <c r="AM425" s="15">
        <f t="shared" si="182"/>
        <v>1</v>
      </c>
      <c r="AN425" s="15">
        <f t="shared" si="183"/>
        <v>1</v>
      </c>
      <c r="AO425">
        <f t="shared" si="197"/>
        <v>0</v>
      </c>
      <c r="AP425" s="15">
        <f t="shared" si="184"/>
        <v>0</v>
      </c>
      <c r="AQ425">
        <f t="shared" si="194"/>
        <v>0</v>
      </c>
      <c r="AR425" s="15">
        <f t="shared" si="185"/>
        <v>0</v>
      </c>
      <c r="AS425">
        <f t="shared" si="195"/>
        <v>0</v>
      </c>
      <c r="AT425" s="15">
        <f t="shared" si="186"/>
        <v>0</v>
      </c>
      <c r="AU425">
        <f t="shared" si="196"/>
        <v>0</v>
      </c>
      <c r="AV425" s="15">
        <f t="shared" si="187"/>
        <v>0</v>
      </c>
      <c r="AW425">
        <f t="shared" si="198"/>
        <v>0</v>
      </c>
    </row>
    <row r="426" spans="1:49" ht="15" customHeight="1">
      <c r="A426" s="95" t="s">
        <v>32</v>
      </c>
      <c r="B426" s="96">
        <v>13</v>
      </c>
      <c r="C426" s="97">
        <v>2015</v>
      </c>
      <c r="D426" s="95" t="s">
        <v>20</v>
      </c>
      <c r="E426" s="98">
        <v>3</v>
      </c>
      <c r="F426" s="98">
        <v>6</v>
      </c>
      <c r="G426" s="98">
        <v>6</v>
      </c>
      <c r="H426" s="98">
        <v>3</v>
      </c>
      <c r="I426" s="98">
        <v>3</v>
      </c>
      <c r="J426" s="99">
        <v>50</v>
      </c>
      <c r="K426" s="99">
        <v>43.75</v>
      </c>
      <c r="L426" s="99">
        <v>40</v>
      </c>
      <c r="M426" s="98">
        <v>19</v>
      </c>
      <c r="N426" s="98">
        <v>29</v>
      </c>
      <c r="O426" s="100">
        <v>50</v>
      </c>
      <c r="P426" s="98">
        <v>13</v>
      </c>
      <c r="Q426" s="99">
        <v>14.714285714285699</v>
      </c>
      <c r="R426" s="100">
        <v>30</v>
      </c>
      <c r="S426" s="101">
        <v>42277</v>
      </c>
      <c r="T426">
        <f t="shared" si="171"/>
        <v>0</v>
      </c>
      <c r="U426">
        <f t="shared" si="172"/>
        <v>1</v>
      </c>
      <c r="V426">
        <f t="shared" si="173"/>
        <v>0</v>
      </c>
      <c r="W426">
        <f t="shared" si="188"/>
        <v>0</v>
      </c>
      <c r="Y426" s="19">
        <f t="shared" si="174"/>
        <v>0</v>
      </c>
      <c r="Z426" s="19">
        <f t="shared" si="175"/>
        <v>1</v>
      </c>
      <c r="AA426" s="19">
        <f t="shared" si="176"/>
        <v>0</v>
      </c>
      <c r="AB426" s="19">
        <f t="shared" si="189"/>
        <v>0</v>
      </c>
      <c r="AC426">
        <f t="shared" si="177"/>
        <v>0</v>
      </c>
      <c r="AD426">
        <f t="shared" si="190"/>
        <v>0</v>
      </c>
      <c r="AE426">
        <f t="shared" si="178"/>
        <v>1</v>
      </c>
      <c r="AF426">
        <f t="shared" si="191"/>
        <v>0</v>
      </c>
      <c r="AG426">
        <f t="shared" si="179"/>
        <v>0</v>
      </c>
      <c r="AH426">
        <f t="shared" si="192"/>
        <v>0</v>
      </c>
      <c r="AI426">
        <f t="shared" si="180"/>
        <v>0</v>
      </c>
      <c r="AJ426">
        <f t="shared" si="193"/>
        <v>0</v>
      </c>
      <c r="AL426" s="19">
        <f t="shared" si="181"/>
        <v>0</v>
      </c>
      <c r="AM426" s="15">
        <f t="shared" si="182"/>
        <v>0</v>
      </c>
      <c r="AN426" s="15">
        <f t="shared" si="183"/>
        <v>0</v>
      </c>
      <c r="AO426">
        <f t="shared" si="197"/>
        <v>0</v>
      </c>
      <c r="AP426" s="15">
        <f t="shared" si="184"/>
        <v>0</v>
      </c>
      <c r="AQ426">
        <f t="shared" si="194"/>
        <v>0</v>
      </c>
      <c r="AR426" s="15">
        <f t="shared" si="185"/>
        <v>1</v>
      </c>
      <c r="AS426">
        <f t="shared" si="195"/>
        <v>0</v>
      </c>
      <c r="AT426" s="15">
        <f t="shared" si="186"/>
        <v>0</v>
      </c>
      <c r="AU426">
        <f t="shared" si="196"/>
        <v>0</v>
      </c>
      <c r="AV426" s="15">
        <f t="shared" si="187"/>
        <v>0</v>
      </c>
      <c r="AW426">
        <f t="shared" si="198"/>
        <v>0</v>
      </c>
    </row>
    <row r="427" spans="1:49" ht="15" customHeight="1">
      <c r="A427" s="95" t="s">
        <v>33</v>
      </c>
      <c r="B427" s="96">
        <v>15</v>
      </c>
      <c r="C427" s="97">
        <v>2014</v>
      </c>
      <c r="D427" s="95" t="s">
        <v>21</v>
      </c>
      <c r="E427" s="98">
        <v>4</v>
      </c>
      <c r="F427" s="98">
        <v>6</v>
      </c>
      <c r="G427" s="98">
        <v>1</v>
      </c>
      <c r="H427" s="98">
        <v>0</v>
      </c>
      <c r="I427" s="98">
        <v>1</v>
      </c>
      <c r="J427" s="99">
        <v>0</v>
      </c>
      <c r="K427" s="99">
        <v>0</v>
      </c>
      <c r="L427" s="99">
        <v>40</v>
      </c>
      <c r="M427" s="98">
        <v>26</v>
      </c>
      <c r="N427" s="98">
        <v>26</v>
      </c>
      <c r="O427" s="100">
        <v>75</v>
      </c>
      <c r="P427" s="98">
        <v>25</v>
      </c>
      <c r="Q427" s="99">
        <v>24</v>
      </c>
      <c r="R427" s="100">
        <v>30</v>
      </c>
      <c r="S427" s="101">
        <v>42277</v>
      </c>
      <c r="T427">
        <f t="shared" si="171"/>
        <v>0</v>
      </c>
      <c r="U427">
        <f t="shared" si="172"/>
        <v>0</v>
      </c>
      <c r="V427">
        <f t="shared" si="173"/>
        <v>0</v>
      </c>
      <c r="W427">
        <f t="shared" si="188"/>
        <v>0</v>
      </c>
      <c r="Y427" s="19">
        <f t="shared" si="174"/>
        <v>0</v>
      </c>
      <c r="Z427" s="19">
        <f t="shared" si="175"/>
        <v>0</v>
      </c>
      <c r="AA427" s="19">
        <f t="shared" si="176"/>
        <v>0</v>
      </c>
      <c r="AB427" s="19">
        <f t="shared" si="189"/>
        <v>0</v>
      </c>
      <c r="AC427">
        <f t="shared" si="177"/>
        <v>0</v>
      </c>
      <c r="AD427">
        <f t="shared" si="190"/>
        <v>0</v>
      </c>
      <c r="AE427">
        <f t="shared" si="178"/>
        <v>0</v>
      </c>
      <c r="AF427">
        <f t="shared" si="191"/>
        <v>0</v>
      </c>
      <c r="AG427">
        <f t="shared" si="179"/>
        <v>1</v>
      </c>
      <c r="AH427">
        <f t="shared" si="192"/>
        <v>0</v>
      </c>
      <c r="AI427">
        <f t="shared" si="180"/>
        <v>0</v>
      </c>
      <c r="AJ427">
        <f t="shared" si="193"/>
        <v>0</v>
      </c>
      <c r="AL427" s="19">
        <f t="shared" si="181"/>
        <v>0</v>
      </c>
      <c r="AM427" s="15">
        <f t="shared" si="182"/>
        <v>1</v>
      </c>
      <c r="AN427" s="15">
        <f t="shared" si="183"/>
        <v>0</v>
      </c>
      <c r="AO427">
        <f t="shared" si="197"/>
        <v>0</v>
      </c>
      <c r="AP427" s="15">
        <f t="shared" si="184"/>
        <v>0</v>
      </c>
      <c r="AQ427">
        <f t="shared" si="194"/>
        <v>0</v>
      </c>
      <c r="AR427" s="15">
        <f t="shared" si="185"/>
        <v>0</v>
      </c>
      <c r="AS427">
        <f t="shared" si="195"/>
        <v>0</v>
      </c>
      <c r="AT427" s="15">
        <f t="shared" si="186"/>
        <v>1</v>
      </c>
      <c r="AU427">
        <f t="shared" si="196"/>
        <v>0</v>
      </c>
      <c r="AV427" s="15">
        <f t="shared" si="187"/>
        <v>0</v>
      </c>
      <c r="AW427">
        <f t="shared" si="198"/>
        <v>0</v>
      </c>
    </row>
    <row r="428" spans="1:49" ht="15" customHeight="1">
      <c r="A428" s="95" t="s">
        <v>33</v>
      </c>
      <c r="B428" s="96">
        <v>15</v>
      </c>
      <c r="C428" s="97">
        <v>2015</v>
      </c>
      <c r="D428" s="95" t="s">
        <v>18</v>
      </c>
      <c r="E428" s="98">
        <v>5</v>
      </c>
      <c r="F428" s="98">
        <v>37</v>
      </c>
      <c r="G428" s="98">
        <v>31</v>
      </c>
      <c r="H428" s="98">
        <v>1</v>
      </c>
      <c r="I428" s="98">
        <v>30</v>
      </c>
      <c r="J428" s="94"/>
      <c r="K428" s="99">
        <v>3.2258064516128999</v>
      </c>
      <c r="L428" s="99">
        <v>40</v>
      </c>
      <c r="M428" s="94"/>
      <c r="N428" s="98">
        <v>62</v>
      </c>
      <c r="O428" s="100">
        <v>75</v>
      </c>
      <c r="P428" s="94"/>
      <c r="Q428" s="99">
        <v>25.571974704039899</v>
      </c>
      <c r="R428" s="100">
        <v>30</v>
      </c>
      <c r="S428" s="101">
        <v>42277</v>
      </c>
      <c r="T428">
        <f t="shared" si="171"/>
        <v>0</v>
      </c>
      <c r="U428">
        <f t="shared" si="172"/>
        <v>1</v>
      </c>
      <c r="V428">
        <f t="shared" si="173"/>
        <v>1</v>
      </c>
      <c r="W428">
        <f t="shared" si="188"/>
        <v>0</v>
      </c>
      <c r="Y428" s="19">
        <f t="shared" si="174"/>
        <v>0</v>
      </c>
      <c r="Z428" s="19">
        <f t="shared" si="175"/>
        <v>1</v>
      </c>
      <c r="AA428" s="19">
        <f t="shared" si="176"/>
        <v>0</v>
      </c>
      <c r="AB428" s="19">
        <f t="shared" si="189"/>
        <v>0</v>
      </c>
      <c r="AC428">
        <f t="shared" si="177"/>
        <v>0</v>
      </c>
      <c r="AD428">
        <f t="shared" si="190"/>
        <v>0</v>
      </c>
      <c r="AE428">
        <f t="shared" si="178"/>
        <v>0</v>
      </c>
      <c r="AF428">
        <f t="shared" si="191"/>
        <v>0</v>
      </c>
      <c r="AG428">
        <f t="shared" si="179"/>
        <v>0</v>
      </c>
      <c r="AH428">
        <f t="shared" si="192"/>
        <v>0</v>
      </c>
      <c r="AI428">
        <f t="shared" si="180"/>
        <v>1</v>
      </c>
      <c r="AJ428">
        <f t="shared" si="193"/>
        <v>0</v>
      </c>
      <c r="AL428" s="19">
        <f t="shared" si="181"/>
        <v>0</v>
      </c>
      <c r="AM428" s="15">
        <f t="shared" si="182"/>
        <v>0</v>
      </c>
      <c r="AN428" s="15">
        <f t="shared" si="183"/>
        <v>0</v>
      </c>
      <c r="AO428">
        <f t="shared" si="197"/>
        <v>0</v>
      </c>
      <c r="AP428" s="15">
        <f t="shared" si="184"/>
        <v>0</v>
      </c>
      <c r="AQ428">
        <f t="shared" si="194"/>
        <v>0</v>
      </c>
      <c r="AR428" s="15">
        <f t="shared" si="185"/>
        <v>0</v>
      </c>
      <c r="AS428">
        <f t="shared" si="195"/>
        <v>0</v>
      </c>
      <c r="AT428" s="15">
        <f t="shared" si="186"/>
        <v>0</v>
      </c>
      <c r="AU428">
        <f t="shared" si="196"/>
        <v>0</v>
      </c>
      <c r="AV428" s="15">
        <f t="shared" si="187"/>
        <v>1</v>
      </c>
      <c r="AW428">
        <f t="shared" si="198"/>
        <v>0</v>
      </c>
    </row>
    <row r="429" spans="1:49" ht="15" customHeight="1">
      <c r="A429" s="95" t="s">
        <v>33</v>
      </c>
      <c r="B429" s="96">
        <v>15</v>
      </c>
      <c r="C429" s="97">
        <v>2015</v>
      </c>
      <c r="D429" s="95" t="s">
        <v>21</v>
      </c>
      <c r="E429" s="98">
        <v>4</v>
      </c>
      <c r="F429" s="98">
        <v>17</v>
      </c>
      <c r="G429" s="98">
        <v>10</v>
      </c>
      <c r="H429" s="98">
        <v>0</v>
      </c>
      <c r="I429" s="98">
        <v>10</v>
      </c>
      <c r="J429" s="99">
        <v>0</v>
      </c>
      <c r="K429" s="99">
        <v>3.2258064516128999</v>
      </c>
      <c r="L429" s="99">
        <v>40</v>
      </c>
      <c r="M429" s="98">
        <v>41</v>
      </c>
      <c r="N429" s="98">
        <v>62</v>
      </c>
      <c r="O429" s="100">
        <v>75</v>
      </c>
      <c r="P429" s="98">
        <v>31</v>
      </c>
      <c r="Q429" s="99">
        <v>27.086956521739101</v>
      </c>
      <c r="R429" s="100">
        <v>30</v>
      </c>
      <c r="S429" s="101">
        <v>42277</v>
      </c>
      <c r="T429">
        <f t="shared" si="171"/>
        <v>0</v>
      </c>
      <c r="U429">
        <f t="shared" si="172"/>
        <v>1</v>
      </c>
      <c r="V429">
        <f t="shared" si="173"/>
        <v>0</v>
      </c>
      <c r="W429">
        <f t="shared" si="188"/>
        <v>0</v>
      </c>
      <c r="Y429" s="19">
        <f t="shared" si="174"/>
        <v>0</v>
      </c>
      <c r="Z429" s="19">
        <f t="shared" si="175"/>
        <v>1</v>
      </c>
      <c r="AA429" s="19">
        <f t="shared" si="176"/>
        <v>0</v>
      </c>
      <c r="AB429" s="19">
        <f t="shared" si="189"/>
        <v>0</v>
      </c>
      <c r="AC429">
        <f t="shared" si="177"/>
        <v>0</v>
      </c>
      <c r="AD429">
        <f t="shared" si="190"/>
        <v>0</v>
      </c>
      <c r="AE429">
        <f t="shared" si="178"/>
        <v>0</v>
      </c>
      <c r="AF429">
        <f t="shared" si="191"/>
        <v>0</v>
      </c>
      <c r="AG429">
        <f t="shared" si="179"/>
        <v>1</v>
      </c>
      <c r="AH429">
        <f t="shared" si="192"/>
        <v>0</v>
      </c>
      <c r="AI429">
        <f t="shared" si="180"/>
        <v>0</v>
      </c>
      <c r="AJ429">
        <f t="shared" si="193"/>
        <v>0</v>
      </c>
      <c r="AL429" s="19">
        <f t="shared" si="181"/>
        <v>0</v>
      </c>
      <c r="AM429" s="15">
        <f t="shared" si="182"/>
        <v>0</v>
      </c>
      <c r="AN429" s="15">
        <f t="shared" si="183"/>
        <v>0</v>
      </c>
      <c r="AO429">
        <f t="shared" si="197"/>
        <v>0</v>
      </c>
      <c r="AP429" s="15">
        <f t="shared" si="184"/>
        <v>0</v>
      </c>
      <c r="AQ429">
        <f t="shared" si="194"/>
        <v>0</v>
      </c>
      <c r="AR429" s="15">
        <f t="shared" si="185"/>
        <v>0</v>
      </c>
      <c r="AS429">
        <f t="shared" si="195"/>
        <v>0</v>
      </c>
      <c r="AT429" s="15">
        <f t="shared" si="186"/>
        <v>1</v>
      </c>
      <c r="AU429">
        <f t="shared" si="196"/>
        <v>0</v>
      </c>
      <c r="AV429" s="15">
        <f t="shared" si="187"/>
        <v>0</v>
      </c>
      <c r="AW429">
        <f t="shared" si="198"/>
        <v>0</v>
      </c>
    </row>
    <row r="430" spans="1:49" ht="15" customHeight="1">
      <c r="A430" s="95" t="s">
        <v>33</v>
      </c>
      <c r="B430" s="96">
        <v>15</v>
      </c>
      <c r="C430" s="97">
        <v>2015</v>
      </c>
      <c r="D430" s="95" t="s">
        <v>20</v>
      </c>
      <c r="E430" s="98">
        <v>3</v>
      </c>
      <c r="F430" s="98">
        <v>7</v>
      </c>
      <c r="G430" s="98">
        <v>10</v>
      </c>
      <c r="H430" s="98">
        <v>1</v>
      </c>
      <c r="I430" s="98">
        <v>9</v>
      </c>
      <c r="J430" s="99">
        <v>10</v>
      </c>
      <c r="K430" s="99">
        <v>4.7619047619047601</v>
      </c>
      <c r="L430" s="99">
        <v>40</v>
      </c>
      <c r="M430" s="98">
        <v>34</v>
      </c>
      <c r="N430" s="98">
        <v>45</v>
      </c>
      <c r="O430" s="100">
        <v>75</v>
      </c>
      <c r="P430" s="98">
        <v>24</v>
      </c>
      <c r="Q430" s="99">
        <v>26.197802197802201</v>
      </c>
      <c r="R430" s="100">
        <v>30</v>
      </c>
      <c r="S430" s="101">
        <v>42277</v>
      </c>
      <c r="T430">
        <f t="shared" si="171"/>
        <v>0</v>
      </c>
      <c r="U430">
        <f t="shared" si="172"/>
        <v>1</v>
      </c>
      <c r="V430">
        <f t="shared" si="173"/>
        <v>0</v>
      </c>
      <c r="W430">
        <f t="shared" si="188"/>
        <v>0</v>
      </c>
      <c r="Y430" s="19">
        <f t="shared" si="174"/>
        <v>0</v>
      </c>
      <c r="Z430" s="19">
        <f t="shared" si="175"/>
        <v>1</v>
      </c>
      <c r="AA430" s="19">
        <f t="shared" si="176"/>
        <v>0</v>
      </c>
      <c r="AB430" s="19">
        <f t="shared" si="189"/>
        <v>0</v>
      </c>
      <c r="AC430">
        <f t="shared" si="177"/>
        <v>0</v>
      </c>
      <c r="AD430">
        <f t="shared" si="190"/>
        <v>0</v>
      </c>
      <c r="AE430">
        <f t="shared" si="178"/>
        <v>1</v>
      </c>
      <c r="AF430">
        <f t="shared" si="191"/>
        <v>0</v>
      </c>
      <c r="AG430">
        <f t="shared" si="179"/>
        <v>0</v>
      </c>
      <c r="AH430">
        <f t="shared" si="192"/>
        <v>0</v>
      </c>
      <c r="AI430">
        <f t="shared" si="180"/>
        <v>0</v>
      </c>
      <c r="AJ430">
        <f t="shared" si="193"/>
        <v>0</v>
      </c>
      <c r="AL430" s="19">
        <f t="shared" si="181"/>
        <v>0</v>
      </c>
      <c r="AM430" s="15">
        <f t="shared" si="182"/>
        <v>0</v>
      </c>
      <c r="AN430" s="15">
        <f t="shared" si="183"/>
        <v>0</v>
      </c>
      <c r="AO430">
        <f t="shared" si="197"/>
        <v>0</v>
      </c>
      <c r="AP430" s="15">
        <f t="shared" si="184"/>
        <v>0</v>
      </c>
      <c r="AQ430">
        <f t="shared" si="194"/>
        <v>0</v>
      </c>
      <c r="AR430" s="15">
        <f t="shared" si="185"/>
        <v>1</v>
      </c>
      <c r="AS430">
        <f t="shared" si="195"/>
        <v>0</v>
      </c>
      <c r="AT430" s="15">
        <f t="shared" si="186"/>
        <v>0</v>
      </c>
      <c r="AU430">
        <f t="shared" si="196"/>
        <v>0</v>
      </c>
      <c r="AV430" s="15">
        <f t="shared" si="187"/>
        <v>0</v>
      </c>
      <c r="AW430">
        <f t="shared" si="198"/>
        <v>0</v>
      </c>
    </row>
    <row r="431" spans="1:49" ht="15" customHeight="1">
      <c r="A431" s="95" t="s">
        <v>33</v>
      </c>
      <c r="B431" s="96">
        <v>15</v>
      </c>
      <c r="C431" s="97">
        <v>2015</v>
      </c>
      <c r="D431" s="95" t="s">
        <v>17</v>
      </c>
      <c r="E431" s="98">
        <v>2</v>
      </c>
      <c r="F431" s="98">
        <v>8</v>
      </c>
      <c r="G431" s="98">
        <v>5</v>
      </c>
      <c r="H431" s="98">
        <v>0</v>
      </c>
      <c r="I431" s="98">
        <v>5</v>
      </c>
      <c r="J431" s="99">
        <v>0</v>
      </c>
      <c r="K431" s="99">
        <v>0</v>
      </c>
      <c r="L431" s="99">
        <v>40</v>
      </c>
      <c r="M431" s="98">
        <v>32</v>
      </c>
      <c r="N431" s="98">
        <v>38</v>
      </c>
      <c r="O431" s="100">
        <v>75</v>
      </c>
      <c r="P431" s="98">
        <v>27</v>
      </c>
      <c r="Q431" s="99">
        <v>24.6444444444444</v>
      </c>
      <c r="R431" s="100">
        <v>30</v>
      </c>
      <c r="S431" s="101">
        <v>42277</v>
      </c>
      <c r="T431">
        <f t="shared" si="171"/>
        <v>0</v>
      </c>
      <c r="U431">
        <f t="shared" si="172"/>
        <v>1</v>
      </c>
      <c r="V431">
        <f t="shared" si="173"/>
        <v>0</v>
      </c>
      <c r="W431">
        <f t="shared" si="188"/>
        <v>0</v>
      </c>
      <c r="Y431" s="19">
        <f t="shared" si="174"/>
        <v>0</v>
      </c>
      <c r="Z431" s="19">
        <f t="shared" si="175"/>
        <v>1</v>
      </c>
      <c r="AA431" s="19">
        <f t="shared" si="176"/>
        <v>0</v>
      </c>
      <c r="AB431" s="19">
        <f t="shared" si="189"/>
        <v>0</v>
      </c>
      <c r="AC431">
        <f t="shared" si="177"/>
        <v>1</v>
      </c>
      <c r="AD431">
        <f t="shared" si="190"/>
        <v>0</v>
      </c>
      <c r="AE431">
        <f t="shared" si="178"/>
        <v>0</v>
      </c>
      <c r="AF431">
        <f t="shared" si="191"/>
        <v>0</v>
      </c>
      <c r="AG431">
        <f t="shared" si="179"/>
        <v>0</v>
      </c>
      <c r="AH431">
        <f t="shared" si="192"/>
        <v>0</v>
      </c>
      <c r="AI431">
        <f t="shared" si="180"/>
        <v>0</v>
      </c>
      <c r="AJ431">
        <f t="shared" si="193"/>
        <v>0</v>
      </c>
      <c r="AL431" s="19">
        <f t="shared" si="181"/>
        <v>0</v>
      </c>
      <c r="AM431" s="15">
        <f t="shared" si="182"/>
        <v>0</v>
      </c>
      <c r="AN431" s="15">
        <f t="shared" si="183"/>
        <v>0</v>
      </c>
      <c r="AO431">
        <f t="shared" si="197"/>
        <v>0</v>
      </c>
      <c r="AP431" s="15">
        <f t="shared" si="184"/>
        <v>1</v>
      </c>
      <c r="AQ431">
        <f t="shared" si="194"/>
        <v>0</v>
      </c>
      <c r="AR431" s="15">
        <f t="shared" si="185"/>
        <v>0</v>
      </c>
      <c r="AS431">
        <f t="shared" si="195"/>
        <v>0</v>
      </c>
      <c r="AT431" s="15">
        <f t="shared" si="186"/>
        <v>0</v>
      </c>
      <c r="AU431">
        <f t="shared" si="196"/>
        <v>0</v>
      </c>
      <c r="AV431" s="15">
        <f t="shared" si="187"/>
        <v>0</v>
      </c>
      <c r="AW431">
        <f t="shared" si="198"/>
        <v>0</v>
      </c>
    </row>
    <row r="432" spans="1:49" ht="15" customHeight="1">
      <c r="A432" s="95" t="s">
        <v>33</v>
      </c>
      <c r="B432" s="96">
        <v>15</v>
      </c>
      <c r="C432" s="97">
        <v>2014</v>
      </c>
      <c r="D432" s="95" t="s">
        <v>18</v>
      </c>
      <c r="E432" s="98">
        <v>5</v>
      </c>
      <c r="F432" s="98">
        <v>26</v>
      </c>
      <c r="G432" s="98">
        <v>1</v>
      </c>
      <c r="H432" s="98">
        <v>0</v>
      </c>
      <c r="I432" s="98">
        <v>1</v>
      </c>
      <c r="J432" s="94"/>
      <c r="K432" s="99">
        <v>0</v>
      </c>
      <c r="L432" s="99">
        <v>40</v>
      </c>
      <c r="M432" s="94"/>
      <c r="N432" s="98">
        <v>26</v>
      </c>
      <c r="O432" s="100">
        <v>75</v>
      </c>
      <c r="P432" s="94"/>
      <c r="Q432" s="99">
        <v>11.2505189255189</v>
      </c>
      <c r="R432" s="100">
        <v>30</v>
      </c>
      <c r="S432" s="101">
        <v>42277</v>
      </c>
      <c r="T432">
        <f t="shared" si="171"/>
        <v>0</v>
      </c>
      <c r="U432">
        <f t="shared" si="172"/>
        <v>0</v>
      </c>
      <c r="V432">
        <f t="shared" si="173"/>
        <v>1</v>
      </c>
      <c r="W432">
        <f t="shared" si="188"/>
        <v>0</v>
      </c>
      <c r="Y432" s="19">
        <f t="shared" si="174"/>
        <v>0</v>
      </c>
      <c r="Z432" s="19">
        <f t="shared" si="175"/>
        <v>0</v>
      </c>
      <c r="AA432" s="19">
        <f t="shared" si="176"/>
        <v>0</v>
      </c>
      <c r="AB432" s="19">
        <f t="shared" si="189"/>
        <v>0</v>
      </c>
      <c r="AC432">
        <f t="shared" si="177"/>
        <v>0</v>
      </c>
      <c r="AD432">
        <f t="shared" si="190"/>
        <v>0</v>
      </c>
      <c r="AE432">
        <f t="shared" si="178"/>
        <v>0</v>
      </c>
      <c r="AF432">
        <f t="shared" si="191"/>
        <v>0</v>
      </c>
      <c r="AG432">
        <f t="shared" si="179"/>
        <v>0</v>
      </c>
      <c r="AH432">
        <f t="shared" si="192"/>
        <v>0</v>
      </c>
      <c r="AI432">
        <f t="shared" si="180"/>
        <v>1</v>
      </c>
      <c r="AJ432">
        <f t="shared" si="193"/>
        <v>0</v>
      </c>
      <c r="AL432" s="19">
        <f t="shared" si="181"/>
        <v>0</v>
      </c>
      <c r="AM432" s="15">
        <f t="shared" si="182"/>
        <v>1</v>
      </c>
      <c r="AN432" s="15">
        <f t="shared" si="183"/>
        <v>0</v>
      </c>
      <c r="AO432">
        <f t="shared" si="197"/>
        <v>0</v>
      </c>
      <c r="AP432" s="15">
        <f t="shared" si="184"/>
        <v>0</v>
      </c>
      <c r="AQ432">
        <f t="shared" si="194"/>
        <v>0</v>
      </c>
      <c r="AR432" s="15">
        <f t="shared" si="185"/>
        <v>0</v>
      </c>
      <c r="AS432">
        <f t="shared" si="195"/>
        <v>0</v>
      </c>
      <c r="AT432" s="15">
        <f t="shared" si="186"/>
        <v>0</v>
      </c>
      <c r="AU432">
        <f t="shared" si="196"/>
        <v>0</v>
      </c>
      <c r="AV432" s="15">
        <f t="shared" si="187"/>
        <v>1</v>
      </c>
      <c r="AW432">
        <f t="shared" si="198"/>
        <v>0</v>
      </c>
    </row>
    <row r="433" spans="1:49" ht="15" customHeight="1">
      <c r="A433" s="95" t="s">
        <v>33</v>
      </c>
      <c r="B433" s="96">
        <v>15</v>
      </c>
      <c r="C433" s="97">
        <v>2014</v>
      </c>
      <c r="D433" s="95" t="s">
        <v>20</v>
      </c>
      <c r="E433" s="98">
        <v>3</v>
      </c>
      <c r="F433" s="98">
        <v>12</v>
      </c>
      <c r="G433" s="98">
        <v>0</v>
      </c>
      <c r="H433" s="94"/>
      <c r="I433" s="94"/>
      <c r="J433" s="94"/>
      <c r="K433" s="94"/>
      <c r="L433" s="99">
        <v>40</v>
      </c>
      <c r="M433" s="98">
        <v>20</v>
      </c>
      <c r="N433" s="98">
        <v>20</v>
      </c>
      <c r="O433" s="100">
        <v>75</v>
      </c>
      <c r="P433" s="98">
        <v>20</v>
      </c>
      <c r="Q433" s="99">
        <v>13.8131868131868</v>
      </c>
      <c r="R433" s="100">
        <v>30</v>
      </c>
      <c r="S433" s="101">
        <v>42277</v>
      </c>
      <c r="T433">
        <f t="shared" si="171"/>
        <v>0</v>
      </c>
      <c r="U433">
        <f t="shared" si="172"/>
        <v>0</v>
      </c>
      <c r="V433">
        <f t="shared" si="173"/>
        <v>0</v>
      </c>
      <c r="W433">
        <f t="shared" si="188"/>
        <v>0</v>
      </c>
      <c r="Y433" s="19">
        <f t="shared" si="174"/>
        <v>0</v>
      </c>
      <c r="Z433" s="19">
        <f t="shared" si="175"/>
        <v>0</v>
      </c>
      <c r="AA433" s="19">
        <f t="shared" si="176"/>
        <v>0</v>
      </c>
      <c r="AB433" s="19">
        <f t="shared" si="189"/>
        <v>0</v>
      </c>
      <c r="AC433">
        <f t="shared" si="177"/>
        <v>0</v>
      </c>
      <c r="AD433">
        <f t="shared" si="190"/>
        <v>0</v>
      </c>
      <c r="AE433">
        <f t="shared" si="178"/>
        <v>1</v>
      </c>
      <c r="AF433">
        <f t="shared" si="191"/>
        <v>0</v>
      </c>
      <c r="AG433">
        <f t="shared" si="179"/>
        <v>0</v>
      </c>
      <c r="AH433">
        <f t="shared" si="192"/>
        <v>0</v>
      </c>
      <c r="AI433">
        <f t="shared" si="180"/>
        <v>0</v>
      </c>
      <c r="AJ433">
        <f t="shared" si="193"/>
        <v>0</v>
      </c>
      <c r="AL433" s="19">
        <f t="shared" si="181"/>
        <v>0</v>
      </c>
      <c r="AM433" s="15">
        <f t="shared" si="182"/>
        <v>1</v>
      </c>
      <c r="AN433" s="15">
        <f t="shared" si="183"/>
        <v>0</v>
      </c>
      <c r="AO433">
        <f t="shared" si="197"/>
        <v>0</v>
      </c>
      <c r="AP433" s="15">
        <f t="shared" si="184"/>
        <v>0</v>
      </c>
      <c r="AQ433">
        <f t="shared" si="194"/>
        <v>0</v>
      </c>
      <c r="AR433" s="15">
        <f t="shared" si="185"/>
        <v>1</v>
      </c>
      <c r="AS433">
        <f t="shared" si="195"/>
        <v>0</v>
      </c>
      <c r="AT433" s="15">
        <f t="shared" si="186"/>
        <v>0</v>
      </c>
      <c r="AU433">
        <f t="shared" si="196"/>
        <v>0</v>
      </c>
      <c r="AV433" s="15">
        <f t="shared" si="187"/>
        <v>0</v>
      </c>
      <c r="AW433">
        <f t="shared" si="198"/>
        <v>0</v>
      </c>
    </row>
    <row r="434" spans="1:49" ht="15" customHeight="1">
      <c r="A434" s="95" t="s">
        <v>33</v>
      </c>
      <c r="B434" s="96">
        <v>15</v>
      </c>
      <c r="C434" s="97">
        <v>2014</v>
      </c>
      <c r="D434" s="95" t="s">
        <v>17</v>
      </c>
      <c r="E434" s="98">
        <v>2</v>
      </c>
      <c r="F434" s="98">
        <v>5</v>
      </c>
      <c r="G434" s="98">
        <v>0</v>
      </c>
      <c r="H434" s="94"/>
      <c r="I434" s="94"/>
      <c r="J434" s="94"/>
      <c r="K434" s="94"/>
      <c r="L434" s="99">
        <v>40</v>
      </c>
      <c r="M434" s="98">
        <v>8</v>
      </c>
      <c r="N434" s="98">
        <v>8</v>
      </c>
      <c r="O434" s="100">
        <v>75</v>
      </c>
      <c r="P434" s="98">
        <v>8</v>
      </c>
      <c r="Q434" s="99">
        <v>5.68888888888889</v>
      </c>
      <c r="R434" s="100">
        <v>30</v>
      </c>
      <c r="S434" s="101">
        <v>42277</v>
      </c>
      <c r="T434">
        <f t="shared" si="171"/>
        <v>0</v>
      </c>
      <c r="U434">
        <f t="shared" si="172"/>
        <v>0</v>
      </c>
      <c r="V434">
        <f t="shared" si="173"/>
        <v>0</v>
      </c>
      <c r="W434">
        <f t="shared" si="188"/>
        <v>0</v>
      </c>
      <c r="Y434" s="19">
        <f t="shared" si="174"/>
        <v>0</v>
      </c>
      <c r="Z434" s="19">
        <f t="shared" si="175"/>
        <v>0</v>
      </c>
      <c r="AA434" s="19">
        <f t="shared" si="176"/>
        <v>0</v>
      </c>
      <c r="AB434" s="19">
        <f t="shared" si="189"/>
        <v>0</v>
      </c>
      <c r="AC434">
        <f t="shared" si="177"/>
        <v>1</v>
      </c>
      <c r="AD434">
        <f t="shared" si="190"/>
        <v>0</v>
      </c>
      <c r="AE434">
        <f t="shared" si="178"/>
        <v>0</v>
      </c>
      <c r="AF434">
        <f t="shared" si="191"/>
        <v>0</v>
      </c>
      <c r="AG434">
        <f t="shared" si="179"/>
        <v>0</v>
      </c>
      <c r="AH434">
        <f t="shared" si="192"/>
        <v>0</v>
      </c>
      <c r="AI434">
        <f t="shared" si="180"/>
        <v>0</v>
      </c>
      <c r="AJ434">
        <f t="shared" si="193"/>
        <v>0</v>
      </c>
      <c r="AL434" s="19">
        <f t="shared" si="181"/>
        <v>0</v>
      </c>
      <c r="AM434" s="15">
        <f t="shared" si="182"/>
        <v>1</v>
      </c>
      <c r="AN434" s="15">
        <f t="shared" si="183"/>
        <v>0</v>
      </c>
      <c r="AO434">
        <f t="shared" si="197"/>
        <v>0</v>
      </c>
      <c r="AP434" s="15">
        <f t="shared" si="184"/>
        <v>1</v>
      </c>
      <c r="AQ434">
        <f t="shared" si="194"/>
        <v>0</v>
      </c>
      <c r="AR434" s="15">
        <f t="shared" si="185"/>
        <v>0</v>
      </c>
      <c r="AS434">
        <f t="shared" si="195"/>
        <v>0</v>
      </c>
      <c r="AT434" s="15">
        <f t="shared" si="186"/>
        <v>0</v>
      </c>
      <c r="AU434">
        <f t="shared" si="196"/>
        <v>0</v>
      </c>
      <c r="AV434" s="15">
        <f t="shared" si="187"/>
        <v>0</v>
      </c>
      <c r="AW434">
        <f t="shared" si="198"/>
        <v>0</v>
      </c>
    </row>
    <row r="435" spans="1:49" ht="15" customHeight="1">
      <c r="A435" s="95" t="s">
        <v>33</v>
      </c>
      <c r="B435" s="96">
        <v>15</v>
      </c>
      <c r="C435" s="97">
        <v>2014</v>
      </c>
      <c r="D435" s="95" t="s">
        <v>19</v>
      </c>
      <c r="E435" s="98">
        <v>1</v>
      </c>
      <c r="F435" s="98">
        <v>3</v>
      </c>
      <c r="G435" s="98">
        <v>0</v>
      </c>
      <c r="H435" s="94"/>
      <c r="I435" s="94"/>
      <c r="J435" s="94"/>
      <c r="K435" s="94"/>
      <c r="L435" s="99">
        <v>40</v>
      </c>
      <c r="M435" s="98">
        <v>3</v>
      </c>
      <c r="N435" s="98">
        <v>3</v>
      </c>
      <c r="O435" s="100">
        <v>75</v>
      </c>
      <c r="P435" s="98">
        <v>3</v>
      </c>
      <c r="Q435" s="99">
        <v>1.5</v>
      </c>
      <c r="R435" s="100">
        <v>30</v>
      </c>
      <c r="S435" s="101">
        <v>42277</v>
      </c>
      <c r="T435">
        <f t="shared" si="171"/>
        <v>0</v>
      </c>
      <c r="U435">
        <f t="shared" si="172"/>
        <v>0</v>
      </c>
      <c r="V435">
        <f t="shared" si="173"/>
        <v>0</v>
      </c>
      <c r="W435">
        <f t="shared" si="188"/>
        <v>0</v>
      </c>
      <c r="Y435" s="19">
        <f t="shared" si="174"/>
        <v>0</v>
      </c>
      <c r="Z435" s="19">
        <f t="shared" si="175"/>
        <v>0</v>
      </c>
      <c r="AA435" s="19">
        <f t="shared" si="176"/>
        <v>1</v>
      </c>
      <c r="AB435" s="19">
        <f t="shared" si="189"/>
        <v>0</v>
      </c>
      <c r="AC435">
        <f t="shared" si="177"/>
        <v>0</v>
      </c>
      <c r="AD435">
        <f t="shared" si="190"/>
        <v>0</v>
      </c>
      <c r="AE435">
        <f t="shared" si="178"/>
        <v>0</v>
      </c>
      <c r="AF435">
        <f t="shared" si="191"/>
        <v>0</v>
      </c>
      <c r="AG435">
        <f t="shared" si="179"/>
        <v>0</v>
      </c>
      <c r="AH435">
        <f t="shared" si="192"/>
        <v>0</v>
      </c>
      <c r="AI435">
        <f t="shared" si="180"/>
        <v>0</v>
      </c>
      <c r="AJ435">
        <f t="shared" si="193"/>
        <v>0</v>
      </c>
      <c r="AL435" s="19">
        <f t="shared" si="181"/>
        <v>0</v>
      </c>
      <c r="AM435" s="15">
        <f t="shared" si="182"/>
        <v>1</v>
      </c>
      <c r="AN435" s="15">
        <f t="shared" si="183"/>
        <v>1</v>
      </c>
      <c r="AO435">
        <f t="shared" si="197"/>
        <v>0</v>
      </c>
      <c r="AP435" s="15">
        <f t="shared" si="184"/>
        <v>0</v>
      </c>
      <c r="AQ435">
        <f t="shared" si="194"/>
        <v>0</v>
      </c>
      <c r="AR435" s="15">
        <f t="shared" si="185"/>
        <v>0</v>
      </c>
      <c r="AS435">
        <f t="shared" si="195"/>
        <v>0</v>
      </c>
      <c r="AT435" s="15">
        <f t="shared" si="186"/>
        <v>0</v>
      </c>
      <c r="AU435">
        <f t="shared" si="196"/>
        <v>0</v>
      </c>
      <c r="AV435" s="15">
        <f t="shared" si="187"/>
        <v>0</v>
      </c>
      <c r="AW435">
        <f t="shared" si="198"/>
        <v>0</v>
      </c>
    </row>
    <row r="436" spans="1:49" ht="15" customHeight="1">
      <c r="A436" s="95" t="s">
        <v>33</v>
      </c>
      <c r="B436" s="96">
        <v>15</v>
      </c>
      <c r="C436" s="97">
        <v>2012</v>
      </c>
      <c r="D436" s="95" t="s">
        <v>18</v>
      </c>
      <c r="E436" s="98">
        <v>5</v>
      </c>
      <c r="F436" s="98">
        <v>1</v>
      </c>
      <c r="G436" s="98">
        <v>1</v>
      </c>
      <c r="H436" s="98">
        <v>0</v>
      </c>
      <c r="I436" s="98">
        <v>1</v>
      </c>
      <c r="J436" s="94"/>
      <c r="K436" s="99">
        <v>0</v>
      </c>
      <c r="L436" s="99">
        <v>40</v>
      </c>
      <c r="M436" s="94"/>
      <c r="N436" s="98">
        <v>1</v>
      </c>
      <c r="O436" s="100">
        <v>75</v>
      </c>
      <c r="P436" s="94"/>
      <c r="Q436" s="99">
        <v>1</v>
      </c>
      <c r="R436" s="100">
        <v>30</v>
      </c>
      <c r="S436" s="101">
        <v>42277</v>
      </c>
      <c r="T436">
        <f t="shared" si="171"/>
        <v>0</v>
      </c>
      <c r="U436">
        <f t="shared" si="172"/>
        <v>0</v>
      </c>
      <c r="V436">
        <f t="shared" si="173"/>
        <v>1</v>
      </c>
      <c r="W436">
        <f t="shared" si="188"/>
        <v>0</v>
      </c>
      <c r="Y436" s="19">
        <f t="shared" si="174"/>
        <v>0</v>
      </c>
      <c r="Z436" s="19">
        <f t="shared" si="175"/>
        <v>0</v>
      </c>
      <c r="AA436" s="19">
        <f t="shared" si="176"/>
        <v>0</v>
      </c>
      <c r="AB436" s="19">
        <f t="shared" si="189"/>
        <v>0</v>
      </c>
      <c r="AC436">
        <f t="shared" si="177"/>
        <v>0</v>
      </c>
      <c r="AD436">
        <f t="shared" si="190"/>
        <v>0</v>
      </c>
      <c r="AE436">
        <f t="shared" si="178"/>
        <v>0</v>
      </c>
      <c r="AF436">
        <f t="shared" si="191"/>
        <v>0</v>
      </c>
      <c r="AG436">
        <f t="shared" si="179"/>
        <v>0</v>
      </c>
      <c r="AH436">
        <f t="shared" si="192"/>
        <v>0</v>
      </c>
      <c r="AI436">
        <f t="shared" si="180"/>
        <v>1</v>
      </c>
      <c r="AJ436">
        <f t="shared" si="193"/>
        <v>0</v>
      </c>
      <c r="AL436" s="19">
        <f t="shared" si="181"/>
        <v>0</v>
      </c>
      <c r="AM436" s="15">
        <f t="shared" si="182"/>
        <v>0</v>
      </c>
      <c r="AN436" s="15">
        <f t="shared" si="183"/>
        <v>0</v>
      </c>
      <c r="AO436">
        <f t="shared" si="197"/>
        <v>0</v>
      </c>
      <c r="AP436" s="15">
        <f t="shared" si="184"/>
        <v>0</v>
      </c>
      <c r="AQ436">
        <f t="shared" si="194"/>
        <v>0</v>
      </c>
      <c r="AR436" s="15">
        <f t="shared" si="185"/>
        <v>0</v>
      </c>
      <c r="AS436">
        <f t="shared" si="195"/>
        <v>0</v>
      </c>
      <c r="AT436" s="15">
        <f t="shared" si="186"/>
        <v>0</v>
      </c>
      <c r="AU436">
        <f t="shared" si="196"/>
        <v>0</v>
      </c>
      <c r="AV436" s="15">
        <f t="shared" si="187"/>
        <v>1</v>
      </c>
      <c r="AW436">
        <f t="shared" si="198"/>
        <v>0</v>
      </c>
    </row>
    <row r="437" spans="1:49" ht="15" customHeight="1">
      <c r="A437" s="95" t="s">
        <v>33</v>
      </c>
      <c r="B437" s="96">
        <v>15</v>
      </c>
      <c r="C437" s="97">
        <v>2012</v>
      </c>
      <c r="D437" s="95" t="s">
        <v>20</v>
      </c>
      <c r="E437" s="98">
        <v>3</v>
      </c>
      <c r="F437" s="98">
        <v>0</v>
      </c>
      <c r="G437" s="98">
        <v>1</v>
      </c>
      <c r="H437" s="98">
        <v>0</v>
      </c>
      <c r="I437" s="98">
        <v>1</v>
      </c>
      <c r="J437" s="99">
        <v>0</v>
      </c>
      <c r="K437" s="99">
        <v>0</v>
      </c>
      <c r="L437" s="99">
        <v>40</v>
      </c>
      <c r="M437" s="98">
        <v>1</v>
      </c>
      <c r="N437" s="98">
        <v>1</v>
      </c>
      <c r="O437" s="100">
        <v>75</v>
      </c>
      <c r="P437" s="98">
        <v>0</v>
      </c>
      <c r="Q437" s="99">
        <v>1</v>
      </c>
      <c r="R437" s="100">
        <v>30</v>
      </c>
      <c r="S437" s="101">
        <v>42277</v>
      </c>
      <c r="T437">
        <f t="shared" si="171"/>
        <v>0</v>
      </c>
      <c r="U437">
        <f t="shared" si="172"/>
        <v>0</v>
      </c>
      <c r="V437">
        <f t="shared" si="173"/>
        <v>0</v>
      </c>
      <c r="W437">
        <f t="shared" si="188"/>
        <v>0</v>
      </c>
      <c r="Y437" s="19">
        <f t="shared" si="174"/>
        <v>0</v>
      </c>
      <c r="Z437" s="19">
        <f t="shared" si="175"/>
        <v>0</v>
      </c>
      <c r="AA437" s="19">
        <f t="shared" si="176"/>
        <v>0</v>
      </c>
      <c r="AB437" s="19">
        <f t="shared" si="189"/>
        <v>0</v>
      </c>
      <c r="AC437">
        <f t="shared" si="177"/>
        <v>0</v>
      </c>
      <c r="AD437">
        <f t="shared" si="190"/>
        <v>0</v>
      </c>
      <c r="AE437">
        <f t="shared" si="178"/>
        <v>1</v>
      </c>
      <c r="AF437">
        <f t="shared" si="191"/>
        <v>0</v>
      </c>
      <c r="AG437">
        <f t="shared" si="179"/>
        <v>0</v>
      </c>
      <c r="AH437">
        <f t="shared" si="192"/>
        <v>0</v>
      </c>
      <c r="AI437">
        <f t="shared" si="180"/>
        <v>0</v>
      </c>
      <c r="AJ437">
        <f t="shared" si="193"/>
        <v>0</v>
      </c>
      <c r="AL437" s="19">
        <f t="shared" si="181"/>
        <v>0</v>
      </c>
      <c r="AM437" s="15">
        <f t="shared" si="182"/>
        <v>0</v>
      </c>
      <c r="AN437" s="15">
        <f t="shared" si="183"/>
        <v>0</v>
      </c>
      <c r="AO437">
        <f t="shared" si="197"/>
        <v>0</v>
      </c>
      <c r="AP437" s="15">
        <f t="shared" si="184"/>
        <v>0</v>
      </c>
      <c r="AQ437">
        <f t="shared" si="194"/>
        <v>0</v>
      </c>
      <c r="AR437" s="15">
        <f t="shared" si="185"/>
        <v>1</v>
      </c>
      <c r="AS437">
        <f t="shared" si="195"/>
        <v>0</v>
      </c>
      <c r="AT437" s="15">
        <f t="shared" si="186"/>
        <v>0</v>
      </c>
      <c r="AU437">
        <f t="shared" si="196"/>
        <v>0</v>
      </c>
      <c r="AV437" s="15">
        <f t="shared" si="187"/>
        <v>0</v>
      </c>
      <c r="AW437">
        <f t="shared" si="198"/>
        <v>0</v>
      </c>
    </row>
    <row r="438" spans="1:49" ht="15" customHeight="1">
      <c r="A438" s="95" t="s">
        <v>33</v>
      </c>
      <c r="B438" s="96">
        <v>15</v>
      </c>
      <c r="C438" s="97">
        <v>2012</v>
      </c>
      <c r="D438" s="95" t="s">
        <v>17</v>
      </c>
      <c r="E438" s="98">
        <v>2</v>
      </c>
      <c r="F438" s="98">
        <v>1</v>
      </c>
      <c r="G438" s="98">
        <v>0</v>
      </c>
      <c r="H438" s="94"/>
      <c r="I438" s="94"/>
      <c r="J438" s="94"/>
      <c r="K438" s="94"/>
      <c r="L438" s="99">
        <v>40</v>
      </c>
      <c r="M438" s="98">
        <v>1</v>
      </c>
      <c r="N438" s="98">
        <v>1</v>
      </c>
      <c r="O438" s="100">
        <v>75</v>
      </c>
      <c r="P438" s="98">
        <v>1</v>
      </c>
      <c r="Q438" s="99">
        <v>1</v>
      </c>
      <c r="R438" s="100">
        <v>30</v>
      </c>
      <c r="S438" s="101">
        <v>42277</v>
      </c>
      <c r="T438">
        <f t="shared" si="171"/>
        <v>0</v>
      </c>
      <c r="U438">
        <f t="shared" si="172"/>
        <v>0</v>
      </c>
      <c r="V438">
        <f t="shared" si="173"/>
        <v>0</v>
      </c>
      <c r="W438">
        <f t="shared" si="188"/>
        <v>0</v>
      </c>
      <c r="Y438" s="19">
        <f t="shared" si="174"/>
        <v>0</v>
      </c>
      <c r="Z438" s="19">
        <f t="shared" si="175"/>
        <v>0</v>
      </c>
      <c r="AA438" s="19">
        <f t="shared" si="176"/>
        <v>0</v>
      </c>
      <c r="AB438" s="19">
        <f t="shared" si="189"/>
        <v>0</v>
      </c>
      <c r="AC438">
        <f t="shared" si="177"/>
        <v>1</v>
      </c>
      <c r="AD438">
        <f t="shared" si="190"/>
        <v>0</v>
      </c>
      <c r="AE438">
        <f t="shared" si="178"/>
        <v>0</v>
      </c>
      <c r="AF438">
        <f t="shared" si="191"/>
        <v>0</v>
      </c>
      <c r="AG438">
        <f t="shared" si="179"/>
        <v>0</v>
      </c>
      <c r="AH438">
        <f t="shared" si="192"/>
        <v>0</v>
      </c>
      <c r="AI438">
        <f t="shared" si="180"/>
        <v>0</v>
      </c>
      <c r="AJ438">
        <f t="shared" si="193"/>
        <v>0</v>
      </c>
      <c r="AL438" s="19">
        <f t="shared" si="181"/>
        <v>0</v>
      </c>
      <c r="AM438" s="15">
        <f t="shared" si="182"/>
        <v>0</v>
      </c>
      <c r="AN438" s="15">
        <f t="shared" si="183"/>
        <v>0</v>
      </c>
      <c r="AO438">
        <f t="shared" si="197"/>
        <v>0</v>
      </c>
      <c r="AP438" s="15">
        <f t="shared" si="184"/>
        <v>1</v>
      </c>
      <c r="AQ438">
        <f t="shared" si="194"/>
        <v>0</v>
      </c>
      <c r="AR438" s="15">
        <f t="shared" si="185"/>
        <v>0</v>
      </c>
      <c r="AS438">
        <f t="shared" si="195"/>
        <v>0</v>
      </c>
      <c r="AT438" s="15">
        <f t="shared" si="186"/>
        <v>0</v>
      </c>
      <c r="AU438">
        <f t="shared" si="196"/>
        <v>0</v>
      </c>
      <c r="AV438" s="15">
        <f t="shared" si="187"/>
        <v>0</v>
      </c>
      <c r="AW438">
        <f t="shared" si="198"/>
        <v>0</v>
      </c>
    </row>
    <row r="439" spans="1:49" ht="15" customHeight="1">
      <c r="A439" s="95" t="s">
        <v>33</v>
      </c>
      <c r="B439" s="96">
        <v>15</v>
      </c>
      <c r="C439" s="97">
        <v>2015</v>
      </c>
      <c r="D439" s="95" t="s">
        <v>19</v>
      </c>
      <c r="E439" s="98">
        <v>1</v>
      </c>
      <c r="F439" s="98">
        <v>5</v>
      </c>
      <c r="G439" s="98">
        <v>6</v>
      </c>
      <c r="H439" s="98">
        <v>0</v>
      </c>
      <c r="I439" s="98">
        <v>6</v>
      </c>
      <c r="J439" s="99">
        <v>0</v>
      </c>
      <c r="K439" s="99">
        <v>0</v>
      </c>
      <c r="L439" s="99">
        <v>40</v>
      </c>
      <c r="M439" s="98">
        <v>30</v>
      </c>
      <c r="N439" s="98">
        <v>30</v>
      </c>
      <c r="O439" s="100">
        <v>75</v>
      </c>
      <c r="P439" s="98">
        <v>24</v>
      </c>
      <c r="Q439" s="99">
        <v>24.3586956521739</v>
      </c>
      <c r="R439" s="100">
        <v>30</v>
      </c>
      <c r="S439" s="101">
        <v>42277</v>
      </c>
      <c r="T439">
        <f t="shared" si="171"/>
        <v>0</v>
      </c>
      <c r="U439">
        <f t="shared" si="172"/>
        <v>1</v>
      </c>
      <c r="V439">
        <f t="shared" si="173"/>
        <v>0</v>
      </c>
      <c r="W439">
        <f t="shared" si="188"/>
        <v>0</v>
      </c>
      <c r="Y439" s="19">
        <f t="shared" si="174"/>
        <v>0</v>
      </c>
      <c r="Z439" s="19">
        <f t="shared" si="175"/>
        <v>1</v>
      </c>
      <c r="AA439" s="19">
        <f t="shared" si="176"/>
        <v>1</v>
      </c>
      <c r="AB439" s="19">
        <f t="shared" si="189"/>
        <v>0</v>
      </c>
      <c r="AC439">
        <f t="shared" si="177"/>
        <v>0</v>
      </c>
      <c r="AD439">
        <f t="shared" si="190"/>
        <v>0</v>
      </c>
      <c r="AE439">
        <f t="shared" si="178"/>
        <v>0</v>
      </c>
      <c r="AF439">
        <f t="shared" si="191"/>
        <v>0</v>
      </c>
      <c r="AG439">
        <f t="shared" si="179"/>
        <v>0</v>
      </c>
      <c r="AH439">
        <f t="shared" si="192"/>
        <v>0</v>
      </c>
      <c r="AI439">
        <f t="shared" si="180"/>
        <v>0</v>
      </c>
      <c r="AJ439">
        <f t="shared" si="193"/>
        <v>0</v>
      </c>
      <c r="AL439" s="19">
        <f t="shared" si="181"/>
        <v>0</v>
      </c>
      <c r="AM439" s="15">
        <f t="shared" si="182"/>
        <v>0</v>
      </c>
      <c r="AN439" s="15">
        <f t="shared" si="183"/>
        <v>1</v>
      </c>
      <c r="AO439">
        <f t="shared" si="197"/>
        <v>0</v>
      </c>
      <c r="AP439" s="15">
        <f t="shared" si="184"/>
        <v>0</v>
      </c>
      <c r="AQ439">
        <f t="shared" si="194"/>
        <v>0</v>
      </c>
      <c r="AR439" s="15">
        <f t="shared" si="185"/>
        <v>0</v>
      </c>
      <c r="AS439">
        <f t="shared" si="195"/>
        <v>0</v>
      </c>
      <c r="AT439" s="15">
        <f t="shared" si="186"/>
        <v>0</v>
      </c>
      <c r="AU439">
        <f t="shared" si="196"/>
        <v>0</v>
      </c>
      <c r="AV439" s="15">
        <f t="shared" si="187"/>
        <v>0</v>
      </c>
      <c r="AW439">
        <f t="shared" si="198"/>
        <v>0</v>
      </c>
    </row>
    <row r="440" spans="1:49" ht="15" customHeight="1">
      <c r="A440" s="95" t="s">
        <v>34</v>
      </c>
      <c r="B440" s="96">
        <v>16</v>
      </c>
      <c r="C440" s="97">
        <v>2012</v>
      </c>
      <c r="D440" s="95" t="s">
        <v>18</v>
      </c>
      <c r="E440" s="98">
        <v>5</v>
      </c>
      <c r="F440" s="98">
        <v>50</v>
      </c>
      <c r="G440" s="98">
        <v>13</v>
      </c>
      <c r="H440" s="98">
        <v>0</v>
      </c>
      <c r="I440" s="98">
        <v>13</v>
      </c>
      <c r="J440" s="94"/>
      <c r="K440" s="99">
        <v>0</v>
      </c>
      <c r="L440" s="99">
        <v>40</v>
      </c>
      <c r="M440" s="94"/>
      <c r="N440" s="98">
        <v>113</v>
      </c>
      <c r="O440" s="100">
        <v>75</v>
      </c>
      <c r="P440" s="94"/>
      <c r="Q440" s="99">
        <v>94.211000955566206</v>
      </c>
      <c r="R440" s="100">
        <v>30</v>
      </c>
      <c r="S440" s="101">
        <v>42277</v>
      </c>
      <c r="T440">
        <f t="shared" si="171"/>
        <v>0</v>
      </c>
      <c r="U440">
        <f t="shared" si="172"/>
        <v>0</v>
      </c>
      <c r="V440">
        <f t="shared" si="173"/>
        <v>1</v>
      </c>
      <c r="W440">
        <f t="shared" si="188"/>
        <v>0</v>
      </c>
      <c r="Y440" s="19">
        <f t="shared" si="174"/>
        <v>0</v>
      </c>
      <c r="Z440" s="19">
        <f t="shared" si="175"/>
        <v>0</v>
      </c>
      <c r="AA440" s="19">
        <f t="shared" si="176"/>
        <v>0</v>
      </c>
      <c r="AB440" s="19">
        <f t="shared" si="189"/>
        <v>0</v>
      </c>
      <c r="AC440">
        <f t="shared" si="177"/>
        <v>0</v>
      </c>
      <c r="AD440">
        <f t="shared" si="190"/>
        <v>0</v>
      </c>
      <c r="AE440">
        <f t="shared" si="178"/>
        <v>0</v>
      </c>
      <c r="AF440">
        <f t="shared" si="191"/>
        <v>0</v>
      </c>
      <c r="AG440">
        <f t="shared" si="179"/>
        <v>0</v>
      </c>
      <c r="AH440">
        <f t="shared" si="192"/>
        <v>0</v>
      </c>
      <c r="AI440">
        <f t="shared" si="180"/>
        <v>1</v>
      </c>
      <c r="AJ440">
        <f t="shared" si="193"/>
        <v>0</v>
      </c>
      <c r="AL440" s="19">
        <f t="shared" si="181"/>
        <v>0</v>
      </c>
      <c r="AM440" s="15">
        <f t="shared" si="182"/>
        <v>0</v>
      </c>
      <c r="AN440" s="15">
        <f t="shared" si="183"/>
        <v>0</v>
      </c>
      <c r="AO440">
        <f t="shared" si="197"/>
        <v>0</v>
      </c>
      <c r="AP440" s="15">
        <f t="shared" si="184"/>
        <v>0</v>
      </c>
      <c r="AQ440">
        <f t="shared" si="194"/>
        <v>0</v>
      </c>
      <c r="AR440" s="15">
        <f t="shared" si="185"/>
        <v>0</v>
      </c>
      <c r="AS440">
        <f t="shared" si="195"/>
        <v>0</v>
      </c>
      <c r="AT440" s="15">
        <f t="shared" si="186"/>
        <v>0</v>
      </c>
      <c r="AU440">
        <f t="shared" si="196"/>
        <v>0</v>
      </c>
      <c r="AV440" s="15">
        <f t="shared" si="187"/>
        <v>1</v>
      </c>
      <c r="AW440">
        <f t="shared" si="198"/>
        <v>0</v>
      </c>
    </row>
    <row r="441" spans="1:49" ht="15" customHeight="1">
      <c r="A441" s="95" t="s">
        <v>34</v>
      </c>
      <c r="B441" s="96">
        <v>16</v>
      </c>
      <c r="C441" s="97">
        <v>2012</v>
      </c>
      <c r="D441" s="95" t="s">
        <v>19</v>
      </c>
      <c r="E441" s="98">
        <v>1</v>
      </c>
      <c r="F441" s="98">
        <v>18</v>
      </c>
      <c r="G441" s="98">
        <v>1</v>
      </c>
      <c r="H441" s="98">
        <v>0</v>
      </c>
      <c r="I441" s="98">
        <v>1</v>
      </c>
      <c r="J441" s="99">
        <v>0</v>
      </c>
      <c r="K441" s="99">
        <v>0</v>
      </c>
      <c r="L441" s="99">
        <v>40</v>
      </c>
      <c r="M441" s="98">
        <v>81</v>
      </c>
      <c r="N441" s="98">
        <v>81</v>
      </c>
      <c r="O441" s="100">
        <v>75</v>
      </c>
      <c r="P441" s="98">
        <v>80</v>
      </c>
      <c r="Q441" s="99">
        <v>71.423913043478294</v>
      </c>
      <c r="R441" s="100">
        <v>30</v>
      </c>
      <c r="S441" s="101">
        <v>42277</v>
      </c>
      <c r="T441">
        <f t="shared" si="171"/>
        <v>0</v>
      </c>
      <c r="U441">
        <f t="shared" si="172"/>
        <v>0</v>
      </c>
      <c r="V441">
        <f t="shared" si="173"/>
        <v>0</v>
      </c>
      <c r="W441">
        <f t="shared" si="188"/>
        <v>0</v>
      </c>
      <c r="Y441" s="19">
        <f t="shared" si="174"/>
        <v>0</v>
      </c>
      <c r="Z441" s="19">
        <f t="shared" si="175"/>
        <v>0</v>
      </c>
      <c r="AA441" s="19">
        <f t="shared" si="176"/>
        <v>1</v>
      </c>
      <c r="AB441" s="19">
        <f t="shared" si="189"/>
        <v>0</v>
      </c>
      <c r="AC441">
        <f t="shared" si="177"/>
        <v>0</v>
      </c>
      <c r="AD441">
        <f t="shared" si="190"/>
        <v>0</v>
      </c>
      <c r="AE441">
        <f t="shared" si="178"/>
        <v>0</v>
      </c>
      <c r="AF441">
        <f t="shared" si="191"/>
        <v>0</v>
      </c>
      <c r="AG441">
        <f t="shared" si="179"/>
        <v>0</v>
      </c>
      <c r="AH441">
        <f t="shared" si="192"/>
        <v>0</v>
      </c>
      <c r="AI441">
        <f t="shared" si="180"/>
        <v>0</v>
      </c>
      <c r="AJ441">
        <f t="shared" si="193"/>
        <v>0</v>
      </c>
      <c r="AL441" s="19">
        <f t="shared" si="181"/>
        <v>0</v>
      </c>
      <c r="AM441" s="15">
        <f t="shared" si="182"/>
        <v>0</v>
      </c>
      <c r="AN441" s="15">
        <f t="shared" si="183"/>
        <v>1</v>
      </c>
      <c r="AO441">
        <f t="shared" si="197"/>
        <v>0</v>
      </c>
      <c r="AP441" s="15">
        <f t="shared" si="184"/>
        <v>0</v>
      </c>
      <c r="AQ441">
        <f t="shared" si="194"/>
        <v>0</v>
      </c>
      <c r="AR441" s="15">
        <f t="shared" si="185"/>
        <v>0</v>
      </c>
      <c r="AS441">
        <f t="shared" si="195"/>
        <v>0</v>
      </c>
      <c r="AT441" s="15">
        <f t="shared" si="186"/>
        <v>0</v>
      </c>
      <c r="AU441">
        <f t="shared" si="196"/>
        <v>0</v>
      </c>
      <c r="AV441" s="15">
        <f t="shared" si="187"/>
        <v>0</v>
      </c>
      <c r="AW441">
        <f t="shared" si="198"/>
        <v>0</v>
      </c>
    </row>
    <row r="442" spans="1:49" ht="15" customHeight="1">
      <c r="A442" s="95" t="s">
        <v>34</v>
      </c>
      <c r="B442" s="96">
        <v>16</v>
      </c>
      <c r="C442" s="97">
        <v>2013</v>
      </c>
      <c r="D442" s="95" t="s">
        <v>17</v>
      </c>
      <c r="E442" s="98">
        <v>2</v>
      </c>
      <c r="F442" s="98">
        <v>11</v>
      </c>
      <c r="G442" s="98">
        <v>33</v>
      </c>
      <c r="H442" s="98">
        <v>17</v>
      </c>
      <c r="I442" s="98">
        <v>16</v>
      </c>
      <c r="J442" s="99">
        <v>51.515151515151501</v>
      </c>
      <c r="K442" s="99">
        <v>52.941176470588204</v>
      </c>
      <c r="L442" s="99">
        <v>40</v>
      </c>
      <c r="M442" s="98">
        <v>120</v>
      </c>
      <c r="N442" s="98">
        <v>121</v>
      </c>
      <c r="O442" s="100">
        <v>75</v>
      </c>
      <c r="P442" s="98">
        <v>87</v>
      </c>
      <c r="Q442" s="99">
        <v>89.977777777777803</v>
      </c>
      <c r="R442" s="100">
        <v>30</v>
      </c>
      <c r="S442" s="101">
        <v>42277</v>
      </c>
      <c r="T442">
        <f t="shared" si="171"/>
        <v>0</v>
      </c>
      <c r="U442">
        <f t="shared" si="172"/>
        <v>0</v>
      </c>
      <c r="V442">
        <f t="shared" si="173"/>
        <v>0</v>
      </c>
      <c r="W442">
        <f t="shared" si="188"/>
        <v>0</v>
      </c>
      <c r="Y442" s="19">
        <f t="shared" si="174"/>
        <v>0</v>
      </c>
      <c r="Z442" s="19">
        <f t="shared" si="175"/>
        <v>0</v>
      </c>
      <c r="AA442" s="19">
        <f t="shared" si="176"/>
        <v>0</v>
      </c>
      <c r="AB442" s="19">
        <f t="shared" si="189"/>
        <v>0</v>
      </c>
      <c r="AC442">
        <f t="shared" si="177"/>
        <v>1</v>
      </c>
      <c r="AD442">
        <f t="shared" si="190"/>
        <v>0</v>
      </c>
      <c r="AE442">
        <f t="shared" si="178"/>
        <v>0</v>
      </c>
      <c r="AF442">
        <f t="shared" si="191"/>
        <v>0</v>
      </c>
      <c r="AG442">
        <f t="shared" si="179"/>
        <v>0</v>
      </c>
      <c r="AH442">
        <f t="shared" si="192"/>
        <v>0</v>
      </c>
      <c r="AI442">
        <f t="shared" si="180"/>
        <v>0</v>
      </c>
      <c r="AJ442">
        <f t="shared" si="193"/>
        <v>0</v>
      </c>
      <c r="AL442" s="19">
        <f t="shared" si="181"/>
        <v>0</v>
      </c>
      <c r="AM442" s="15">
        <f t="shared" si="182"/>
        <v>0</v>
      </c>
      <c r="AN442" s="15">
        <f t="shared" si="183"/>
        <v>0</v>
      </c>
      <c r="AO442">
        <f t="shared" si="197"/>
        <v>0</v>
      </c>
      <c r="AP442" s="15">
        <f t="shared" si="184"/>
        <v>1</v>
      </c>
      <c r="AQ442">
        <f t="shared" si="194"/>
        <v>0</v>
      </c>
      <c r="AR442" s="15">
        <f t="shared" si="185"/>
        <v>0</v>
      </c>
      <c r="AS442">
        <f t="shared" si="195"/>
        <v>0</v>
      </c>
      <c r="AT442" s="15">
        <f t="shared" si="186"/>
        <v>0</v>
      </c>
      <c r="AU442">
        <f t="shared" si="196"/>
        <v>0</v>
      </c>
      <c r="AV442" s="15">
        <f t="shared" si="187"/>
        <v>0</v>
      </c>
      <c r="AW442">
        <f t="shared" si="198"/>
        <v>0</v>
      </c>
    </row>
    <row r="443" spans="1:49" ht="15" customHeight="1">
      <c r="A443" s="95" t="s">
        <v>34</v>
      </c>
      <c r="B443" s="96">
        <v>16</v>
      </c>
      <c r="C443" s="97">
        <v>2013</v>
      </c>
      <c r="D443" s="95" t="s">
        <v>18</v>
      </c>
      <c r="E443" s="98">
        <v>5</v>
      </c>
      <c r="F443" s="98">
        <v>46</v>
      </c>
      <c r="G443" s="98">
        <v>68</v>
      </c>
      <c r="H443" s="98">
        <v>32</v>
      </c>
      <c r="I443" s="98">
        <v>36</v>
      </c>
      <c r="J443" s="94"/>
      <c r="K443" s="99">
        <v>47.058823529411796</v>
      </c>
      <c r="L443" s="99">
        <v>40</v>
      </c>
      <c r="M443" s="94"/>
      <c r="N443" s="98">
        <v>146</v>
      </c>
      <c r="O443" s="100">
        <v>75</v>
      </c>
      <c r="P443" s="94"/>
      <c r="Q443" s="99">
        <v>91.6727172585868</v>
      </c>
      <c r="R443" s="100">
        <v>30</v>
      </c>
      <c r="S443" s="101">
        <v>42277</v>
      </c>
      <c r="T443">
        <f t="shared" si="171"/>
        <v>0</v>
      </c>
      <c r="U443">
        <f t="shared" si="172"/>
        <v>0</v>
      </c>
      <c r="V443">
        <f t="shared" si="173"/>
        <v>1</v>
      </c>
      <c r="W443">
        <f t="shared" si="188"/>
        <v>0</v>
      </c>
      <c r="Y443" s="19">
        <f t="shared" si="174"/>
        <v>0</v>
      </c>
      <c r="Z443" s="19">
        <f t="shared" si="175"/>
        <v>0</v>
      </c>
      <c r="AA443" s="19">
        <f t="shared" si="176"/>
        <v>0</v>
      </c>
      <c r="AB443" s="19">
        <f t="shared" si="189"/>
        <v>0</v>
      </c>
      <c r="AC443">
        <f t="shared" si="177"/>
        <v>0</v>
      </c>
      <c r="AD443">
        <f t="shared" si="190"/>
        <v>0</v>
      </c>
      <c r="AE443">
        <f t="shared" si="178"/>
        <v>0</v>
      </c>
      <c r="AF443">
        <f t="shared" si="191"/>
        <v>0</v>
      </c>
      <c r="AG443">
        <f t="shared" si="179"/>
        <v>0</v>
      </c>
      <c r="AH443">
        <f t="shared" si="192"/>
        <v>0</v>
      </c>
      <c r="AI443">
        <f t="shared" si="180"/>
        <v>1</v>
      </c>
      <c r="AJ443">
        <f t="shared" si="193"/>
        <v>0</v>
      </c>
      <c r="AL443" s="19">
        <f t="shared" si="181"/>
        <v>0</v>
      </c>
      <c r="AM443" s="15">
        <f t="shared" si="182"/>
        <v>0</v>
      </c>
      <c r="AN443" s="15">
        <f t="shared" si="183"/>
        <v>0</v>
      </c>
      <c r="AO443">
        <f t="shared" si="197"/>
        <v>0</v>
      </c>
      <c r="AP443" s="15">
        <f t="shared" si="184"/>
        <v>0</v>
      </c>
      <c r="AQ443">
        <f t="shared" si="194"/>
        <v>0</v>
      </c>
      <c r="AR443" s="15">
        <f t="shared" si="185"/>
        <v>0</v>
      </c>
      <c r="AS443">
        <f t="shared" si="195"/>
        <v>0</v>
      </c>
      <c r="AT443" s="15">
        <f t="shared" si="186"/>
        <v>0</v>
      </c>
      <c r="AU443">
        <f t="shared" si="196"/>
        <v>0</v>
      </c>
      <c r="AV443" s="15">
        <f t="shared" si="187"/>
        <v>1</v>
      </c>
      <c r="AW443">
        <f t="shared" si="198"/>
        <v>0</v>
      </c>
    </row>
    <row r="444" spans="1:49" ht="15" customHeight="1">
      <c r="A444" s="95" t="s">
        <v>34</v>
      </c>
      <c r="B444" s="96">
        <v>16</v>
      </c>
      <c r="C444" s="97">
        <v>2013</v>
      </c>
      <c r="D444" s="95" t="s">
        <v>21</v>
      </c>
      <c r="E444" s="98">
        <v>4</v>
      </c>
      <c r="F444" s="98">
        <v>14</v>
      </c>
      <c r="G444" s="98">
        <v>23</v>
      </c>
      <c r="H444" s="98">
        <v>7</v>
      </c>
      <c r="I444" s="98">
        <v>16</v>
      </c>
      <c r="J444" s="99">
        <v>30.434782608695699</v>
      </c>
      <c r="K444" s="99">
        <v>47.058823529411796</v>
      </c>
      <c r="L444" s="99">
        <v>40</v>
      </c>
      <c r="M444" s="98">
        <v>101</v>
      </c>
      <c r="N444" s="98">
        <v>146</v>
      </c>
      <c r="O444" s="100">
        <v>75</v>
      </c>
      <c r="P444" s="98">
        <v>78</v>
      </c>
      <c r="Q444" s="99">
        <v>87.9673913043478</v>
      </c>
      <c r="R444" s="100">
        <v>30</v>
      </c>
      <c r="S444" s="101">
        <v>42277</v>
      </c>
      <c r="T444">
        <f t="shared" si="171"/>
        <v>0</v>
      </c>
      <c r="U444">
        <f t="shared" si="172"/>
        <v>0</v>
      </c>
      <c r="V444">
        <f t="shared" si="173"/>
        <v>0</v>
      </c>
      <c r="W444">
        <f t="shared" si="188"/>
        <v>0</v>
      </c>
      <c r="Y444" s="19">
        <f t="shared" si="174"/>
        <v>0</v>
      </c>
      <c r="Z444" s="19">
        <f t="shared" si="175"/>
        <v>0</v>
      </c>
      <c r="AA444" s="19">
        <f t="shared" si="176"/>
        <v>0</v>
      </c>
      <c r="AB444" s="19">
        <f t="shared" si="189"/>
        <v>0</v>
      </c>
      <c r="AC444">
        <f t="shared" si="177"/>
        <v>0</v>
      </c>
      <c r="AD444">
        <f t="shared" si="190"/>
        <v>0</v>
      </c>
      <c r="AE444">
        <f t="shared" si="178"/>
        <v>0</v>
      </c>
      <c r="AF444">
        <f t="shared" si="191"/>
        <v>0</v>
      </c>
      <c r="AG444">
        <f t="shared" si="179"/>
        <v>1</v>
      </c>
      <c r="AH444">
        <f t="shared" si="192"/>
        <v>0</v>
      </c>
      <c r="AI444">
        <f t="shared" si="180"/>
        <v>0</v>
      </c>
      <c r="AJ444">
        <f t="shared" si="193"/>
        <v>0</v>
      </c>
      <c r="AL444" s="19">
        <f t="shared" si="181"/>
        <v>0</v>
      </c>
      <c r="AM444" s="15">
        <f t="shared" si="182"/>
        <v>0</v>
      </c>
      <c r="AN444" s="15">
        <f t="shared" si="183"/>
        <v>0</v>
      </c>
      <c r="AO444">
        <f t="shared" si="197"/>
        <v>0</v>
      </c>
      <c r="AP444" s="15">
        <f t="shared" si="184"/>
        <v>0</v>
      </c>
      <c r="AQ444">
        <f t="shared" si="194"/>
        <v>0</v>
      </c>
      <c r="AR444" s="15">
        <f t="shared" si="185"/>
        <v>0</v>
      </c>
      <c r="AS444">
        <f t="shared" si="195"/>
        <v>0</v>
      </c>
      <c r="AT444" s="15">
        <f t="shared" si="186"/>
        <v>1</v>
      </c>
      <c r="AU444">
        <f t="shared" si="196"/>
        <v>0</v>
      </c>
      <c r="AV444" s="15">
        <f t="shared" si="187"/>
        <v>0</v>
      </c>
      <c r="AW444">
        <f t="shared" si="198"/>
        <v>0</v>
      </c>
    </row>
    <row r="445" spans="1:49" ht="15" customHeight="1">
      <c r="A445" s="95" t="s">
        <v>34</v>
      </c>
      <c r="B445" s="96">
        <v>16</v>
      </c>
      <c r="C445" s="97">
        <v>2013</v>
      </c>
      <c r="D445" s="95" t="s">
        <v>20</v>
      </c>
      <c r="E445" s="98">
        <v>3</v>
      </c>
      <c r="F445" s="98">
        <v>11</v>
      </c>
      <c r="G445" s="98">
        <v>11</v>
      </c>
      <c r="H445" s="98">
        <v>7</v>
      </c>
      <c r="I445" s="98">
        <v>4</v>
      </c>
      <c r="J445" s="99">
        <v>63.636363636363598</v>
      </c>
      <c r="K445" s="99">
        <v>55.5555555555556</v>
      </c>
      <c r="L445" s="99">
        <v>40</v>
      </c>
      <c r="M445" s="98">
        <v>98</v>
      </c>
      <c r="N445" s="98">
        <v>132</v>
      </c>
      <c r="O445" s="100">
        <v>75</v>
      </c>
      <c r="P445" s="98">
        <v>87</v>
      </c>
      <c r="Q445" s="99">
        <v>84.604395604395606</v>
      </c>
      <c r="R445" s="100">
        <v>30</v>
      </c>
      <c r="S445" s="101">
        <v>42277</v>
      </c>
      <c r="T445">
        <f t="shared" si="171"/>
        <v>0</v>
      </c>
      <c r="U445">
        <f t="shared" si="172"/>
        <v>0</v>
      </c>
      <c r="V445">
        <f t="shared" si="173"/>
        <v>0</v>
      </c>
      <c r="W445">
        <f t="shared" si="188"/>
        <v>0</v>
      </c>
      <c r="Y445" s="19">
        <f t="shared" si="174"/>
        <v>0</v>
      </c>
      <c r="Z445" s="19">
        <f t="shared" si="175"/>
        <v>0</v>
      </c>
      <c r="AA445" s="19">
        <f t="shared" si="176"/>
        <v>0</v>
      </c>
      <c r="AB445" s="19">
        <f t="shared" si="189"/>
        <v>0</v>
      </c>
      <c r="AC445">
        <f t="shared" si="177"/>
        <v>0</v>
      </c>
      <c r="AD445">
        <f t="shared" si="190"/>
        <v>0</v>
      </c>
      <c r="AE445">
        <f t="shared" si="178"/>
        <v>1</v>
      </c>
      <c r="AF445">
        <f t="shared" si="191"/>
        <v>0</v>
      </c>
      <c r="AG445">
        <f t="shared" si="179"/>
        <v>0</v>
      </c>
      <c r="AH445">
        <f t="shared" si="192"/>
        <v>0</v>
      </c>
      <c r="AI445">
        <f t="shared" si="180"/>
        <v>0</v>
      </c>
      <c r="AJ445">
        <f t="shared" si="193"/>
        <v>0</v>
      </c>
      <c r="AL445" s="19">
        <f t="shared" si="181"/>
        <v>0</v>
      </c>
      <c r="AM445" s="15">
        <f t="shared" si="182"/>
        <v>0</v>
      </c>
      <c r="AN445" s="15">
        <f t="shared" si="183"/>
        <v>0</v>
      </c>
      <c r="AO445">
        <f t="shared" si="197"/>
        <v>0</v>
      </c>
      <c r="AP445" s="15">
        <f t="shared" si="184"/>
        <v>0</v>
      </c>
      <c r="AQ445">
        <f t="shared" si="194"/>
        <v>0</v>
      </c>
      <c r="AR445" s="15">
        <f t="shared" si="185"/>
        <v>1</v>
      </c>
      <c r="AS445">
        <f t="shared" si="195"/>
        <v>0</v>
      </c>
      <c r="AT445" s="15">
        <f t="shared" si="186"/>
        <v>0</v>
      </c>
      <c r="AU445">
        <f t="shared" si="196"/>
        <v>0</v>
      </c>
      <c r="AV445" s="15">
        <f t="shared" si="187"/>
        <v>0</v>
      </c>
      <c r="AW445">
        <f t="shared" si="198"/>
        <v>0</v>
      </c>
    </row>
    <row r="446" spans="1:49" ht="15" customHeight="1">
      <c r="A446" s="95" t="s">
        <v>34</v>
      </c>
      <c r="B446" s="96">
        <v>16</v>
      </c>
      <c r="C446" s="97">
        <v>2013</v>
      </c>
      <c r="D446" s="95" t="s">
        <v>19</v>
      </c>
      <c r="E446" s="98">
        <v>1</v>
      </c>
      <c r="F446" s="98">
        <v>10</v>
      </c>
      <c r="G446" s="98">
        <v>1</v>
      </c>
      <c r="H446" s="98">
        <v>1</v>
      </c>
      <c r="I446" s="98">
        <v>0</v>
      </c>
      <c r="J446" s="99">
        <v>100</v>
      </c>
      <c r="K446" s="99">
        <v>100</v>
      </c>
      <c r="L446" s="99">
        <v>40</v>
      </c>
      <c r="M446" s="98">
        <v>110</v>
      </c>
      <c r="N446" s="98">
        <v>110</v>
      </c>
      <c r="O446" s="100">
        <v>75</v>
      </c>
      <c r="P446" s="98">
        <v>109</v>
      </c>
      <c r="Q446" s="99">
        <v>104.14130434782599</v>
      </c>
      <c r="R446" s="100">
        <v>30</v>
      </c>
      <c r="S446" s="101">
        <v>42277</v>
      </c>
      <c r="T446">
        <f t="shared" si="171"/>
        <v>0</v>
      </c>
      <c r="U446">
        <f t="shared" si="172"/>
        <v>0</v>
      </c>
      <c r="V446">
        <f t="shared" si="173"/>
        <v>0</v>
      </c>
      <c r="W446">
        <f t="shared" si="188"/>
        <v>0</v>
      </c>
      <c r="Y446" s="19">
        <f t="shared" si="174"/>
        <v>0</v>
      </c>
      <c r="Z446" s="19">
        <f t="shared" si="175"/>
        <v>0</v>
      </c>
      <c r="AA446" s="19">
        <f t="shared" si="176"/>
        <v>1</v>
      </c>
      <c r="AB446" s="19">
        <f t="shared" si="189"/>
        <v>0</v>
      </c>
      <c r="AC446">
        <f t="shared" si="177"/>
        <v>0</v>
      </c>
      <c r="AD446">
        <f t="shared" si="190"/>
        <v>0</v>
      </c>
      <c r="AE446">
        <f t="shared" si="178"/>
        <v>0</v>
      </c>
      <c r="AF446">
        <f t="shared" si="191"/>
        <v>0</v>
      </c>
      <c r="AG446">
        <f t="shared" si="179"/>
        <v>0</v>
      </c>
      <c r="AH446">
        <f t="shared" si="192"/>
        <v>0</v>
      </c>
      <c r="AI446">
        <f t="shared" si="180"/>
        <v>0</v>
      </c>
      <c r="AJ446">
        <f t="shared" si="193"/>
        <v>0</v>
      </c>
      <c r="AL446" s="19">
        <f t="shared" si="181"/>
        <v>0</v>
      </c>
      <c r="AM446" s="15">
        <f t="shared" si="182"/>
        <v>0</v>
      </c>
      <c r="AN446" s="15">
        <f t="shared" si="183"/>
        <v>1</v>
      </c>
      <c r="AO446">
        <f t="shared" si="197"/>
        <v>0</v>
      </c>
      <c r="AP446" s="15">
        <f t="shared" si="184"/>
        <v>0</v>
      </c>
      <c r="AQ446">
        <f t="shared" si="194"/>
        <v>0</v>
      </c>
      <c r="AR446" s="15">
        <f t="shared" si="185"/>
        <v>0</v>
      </c>
      <c r="AS446">
        <f t="shared" si="195"/>
        <v>0</v>
      </c>
      <c r="AT446" s="15">
        <f t="shared" si="186"/>
        <v>0</v>
      </c>
      <c r="AU446">
        <f t="shared" si="196"/>
        <v>0</v>
      </c>
      <c r="AV446" s="15">
        <f t="shared" si="187"/>
        <v>0</v>
      </c>
      <c r="AW446">
        <f t="shared" si="198"/>
        <v>0</v>
      </c>
    </row>
    <row r="447" spans="1:49" ht="15" customHeight="1">
      <c r="A447" s="95" t="s">
        <v>34</v>
      </c>
      <c r="B447" s="96">
        <v>16</v>
      </c>
      <c r="C447" s="97">
        <v>2012</v>
      </c>
      <c r="D447" s="95" t="s">
        <v>21</v>
      </c>
      <c r="E447" s="98">
        <v>4</v>
      </c>
      <c r="F447" s="98">
        <v>4</v>
      </c>
      <c r="G447" s="98">
        <v>12</v>
      </c>
      <c r="H447" s="98">
        <v>0</v>
      </c>
      <c r="I447" s="98">
        <v>12</v>
      </c>
      <c r="J447" s="99">
        <v>0</v>
      </c>
      <c r="K447" s="99">
        <v>0</v>
      </c>
      <c r="L447" s="99">
        <v>40</v>
      </c>
      <c r="M447" s="98">
        <v>112</v>
      </c>
      <c r="N447" s="98">
        <v>113</v>
      </c>
      <c r="O447" s="100">
        <v>75</v>
      </c>
      <c r="P447" s="98">
        <v>100</v>
      </c>
      <c r="Q447" s="99">
        <v>105.77173913043499</v>
      </c>
      <c r="R447" s="100">
        <v>30</v>
      </c>
      <c r="S447" s="101">
        <v>42277</v>
      </c>
      <c r="T447">
        <f t="shared" si="171"/>
        <v>0</v>
      </c>
      <c r="U447">
        <f t="shared" si="172"/>
        <v>0</v>
      </c>
      <c r="V447">
        <f t="shared" si="173"/>
        <v>0</v>
      </c>
      <c r="W447">
        <f t="shared" si="188"/>
        <v>0</v>
      </c>
      <c r="Y447" s="19">
        <f t="shared" si="174"/>
        <v>0</v>
      </c>
      <c r="Z447" s="19">
        <f t="shared" si="175"/>
        <v>0</v>
      </c>
      <c r="AA447" s="19">
        <f t="shared" si="176"/>
        <v>0</v>
      </c>
      <c r="AB447" s="19">
        <f t="shared" si="189"/>
        <v>0</v>
      </c>
      <c r="AC447">
        <f t="shared" si="177"/>
        <v>0</v>
      </c>
      <c r="AD447">
        <f t="shared" si="190"/>
        <v>0</v>
      </c>
      <c r="AE447">
        <f t="shared" si="178"/>
        <v>0</v>
      </c>
      <c r="AF447">
        <f t="shared" si="191"/>
        <v>0</v>
      </c>
      <c r="AG447">
        <f t="shared" si="179"/>
        <v>1</v>
      </c>
      <c r="AH447">
        <f t="shared" si="192"/>
        <v>0</v>
      </c>
      <c r="AI447">
        <f t="shared" si="180"/>
        <v>0</v>
      </c>
      <c r="AJ447">
        <f t="shared" si="193"/>
        <v>0</v>
      </c>
      <c r="AL447" s="19">
        <f t="shared" si="181"/>
        <v>0</v>
      </c>
      <c r="AM447" s="15">
        <f t="shared" si="182"/>
        <v>0</v>
      </c>
      <c r="AN447" s="15">
        <f t="shared" si="183"/>
        <v>0</v>
      </c>
      <c r="AO447">
        <f t="shared" si="197"/>
        <v>0</v>
      </c>
      <c r="AP447" s="15">
        <f t="shared" si="184"/>
        <v>0</v>
      </c>
      <c r="AQ447">
        <f t="shared" si="194"/>
        <v>0</v>
      </c>
      <c r="AR447" s="15">
        <f t="shared" si="185"/>
        <v>0</v>
      </c>
      <c r="AS447">
        <f t="shared" si="195"/>
        <v>0</v>
      </c>
      <c r="AT447" s="15">
        <f t="shared" si="186"/>
        <v>1</v>
      </c>
      <c r="AU447">
        <f t="shared" si="196"/>
        <v>0</v>
      </c>
      <c r="AV447" s="15">
        <f t="shared" si="187"/>
        <v>0</v>
      </c>
      <c r="AW447">
        <f t="shared" si="198"/>
        <v>0</v>
      </c>
    </row>
    <row r="448" spans="1:49" ht="15" customHeight="1">
      <c r="A448" s="95" t="s">
        <v>34</v>
      </c>
      <c r="B448" s="96">
        <v>16</v>
      </c>
      <c r="C448" s="97">
        <v>2014</v>
      </c>
      <c r="D448" s="95" t="s">
        <v>17</v>
      </c>
      <c r="E448" s="98">
        <v>2</v>
      </c>
      <c r="F448" s="98">
        <v>5</v>
      </c>
      <c r="G448" s="98">
        <v>11</v>
      </c>
      <c r="H448" s="98">
        <v>2</v>
      </c>
      <c r="I448" s="98">
        <v>9</v>
      </c>
      <c r="J448" s="99">
        <v>18.181818181818201</v>
      </c>
      <c r="K448" s="99">
        <v>28.571428571428601</v>
      </c>
      <c r="L448" s="99">
        <v>40</v>
      </c>
      <c r="M448" s="98">
        <v>77</v>
      </c>
      <c r="N448" s="98">
        <v>94</v>
      </c>
      <c r="O448" s="100">
        <v>75</v>
      </c>
      <c r="P448" s="98">
        <v>66</v>
      </c>
      <c r="Q448" s="99">
        <v>70.988888888888894</v>
      </c>
      <c r="R448" s="100">
        <v>30</v>
      </c>
      <c r="S448" s="101">
        <v>42277</v>
      </c>
      <c r="T448">
        <f t="shared" si="171"/>
        <v>0</v>
      </c>
      <c r="U448">
        <f t="shared" si="172"/>
        <v>0</v>
      </c>
      <c r="V448">
        <f t="shared" si="173"/>
        <v>0</v>
      </c>
      <c r="W448">
        <f t="shared" si="188"/>
        <v>0</v>
      </c>
      <c r="Y448" s="19">
        <f t="shared" si="174"/>
        <v>0</v>
      </c>
      <c r="Z448" s="19">
        <f t="shared" si="175"/>
        <v>0</v>
      </c>
      <c r="AA448" s="19">
        <f t="shared" si="176"/>
        <v>0</v>
      </c>
      <c r="AB448" s="19">
        <f t="shared" si="189"/>
        <v>0</v>
      </c>
      <c r="AC448">
        <f t="shared" si="177"/>
        <v>1</v>
      </c>
      <c r="AD448">
        <f t="shared" si="190"/>
        <v>0</v>
      </c>
      <c r="AE448">
        <f t="shared" si="178"/>
        <v>0</v>
      </c>
      <c r="AF448">
        <f t="shared" si="191"/>
        <v>0</v>
      </c>
      <c r="AG448">
        <f t="shared" si="179"/>
        <v>0</v>
      </c>
      <c r="AH448">
        <f t="shared" si="192"/>
        <v>0</v>
      </c>
      <c r="AI448">
        <f t="shared" si="180"/>
        <v>0</v>
      </c>
      <c r="AJ448">
        <f t="shared" si="193"/>
        <v>0</v>
      </c>
      <c r="AL448" s="19">
        <f t="shared" si="181"/>
        <v>0</v>
      </c>
      <c r="AM448" s="15">
        <f t="shared" si="182"/>
        <v>1</v>
      </c>
      <c r="AN448" s="15">
        <f t="shared" si="183"/>
        <v>0</v>
      </c>
      <c r="AO448">
        <f t="shared" si="197"/>
        <v>0</v>
      </c>
      <c r="AP448" s="15">
        <f t="shared" si="184"/>
        <v>1</v>
      </c>
      <c r="AQ448">
        <f t="shared" si="194"/>
        <v>0</v>
      </c>
      <c r="AR448" s="15">
        <f t="shared" si="185"/>
        <v>0</v>
      </c>
      <c r="AS448">
        <f t="shared" si="195"/>
        <v>0</v>
      </c>
      <c r="AT448" s="15">
        <f t="shared" si="186"/>
        <v>0</v>
      </c>
      <c r="AU448">
        <f t="shared" si="196"/>
        <v>0</v>
      </c>
      <c r="AV448" s="15">
        <f t="shared" si="187"/>
        <v>0</v>
      </c>
      <c r="AW448">
        <f t="shared" si="198"/>
        <v>0</v>
      </c>
    </row>
    <row r="449" spans="1:49" ht="15" customHeight="1">
      <c r="A449" s="95" t="s">
        <v>34</v>
      </c>
      <c r="B449" s="96">
        <v>16</v>
      </c>
      <c r="C449" s="97">
        <v>2012</v>
      </c>
      <c r="D449" s="95" t="s">
        <v>17</v>
      </c>
      <c r="E449" s="98">
        <v>2</v>
      </c>
      <c r="F449" s="98">
        <v>23</v>
      </c>
      <c r="G449" s="98">
        <v>0</v>
      </c>
      <c r="H449" s="94"/>
      <c r="I449" s="94"/>
      <c r="J449" s="94"/>
      <c r="K449" s="99">
        <v>0</v>
      </c>
      <c r="L449" s="99">
        <v>40</v>
      </c>
      <c r="M449" s="98">
        <v>103</v>
      </c>
      <c r="N449" s="98">
        <v>104</v>
      </c>
      <c r="O449" s="100">
        <v>75</v>
      </c>
      <c r="P449" s="98">
        <v>103</v>
      </c>
      <c r="Q449" s="99">
        <v>94.483516483516496</v>
      </c>
      <c r="R449" s="100">
        <v>30</v>
      </c>
      <c r="S449" s="101">
        <v>42277</v>
      </c>
      <c r="T449">
        <f t="shared" si="171"/>
        <v>0</v>
      </c>
      <c r="U449">
        <f t="shared" si="172"/>
        <v>0</v>
      </c>
      <c r="V449">
        <f t="shared" si="173"/>
        <v>0</v>
      </c>
      <c r="W449">
        <f t="shared" si="188"/>
        <v>0</v>
      </c>
      <c r="Y449" s="19">
        <f t="shared" si="174"/>
        <v>0</v>
      </c>
      <c r="Z449" s="19">
        <f t="shared" si="175"/>
        <v>0</v>
      </c>
      <c r="AA449" s="19">
        <f t="shared" si="176"/>
        <v>0</v>
      </c>
      <c r="AB449" s="19">
        <f t="shared" si="189"/>
        <v>0</v>
      </c>
      <c r="AC449">
        <f t="shared" si="177"/>
        <v>1</v>
      </c>
      <c r="AD449">
        <f t="shared" si="190"/>
        <v>0</v>
      </c>
      <c r="AE449">
        <f t="shared" si="178"/>
        <v>0</v>
      </c>
      <c r="AF449">
        <f t="shared" si="191"/>
        <v>0</v>
      </c>
      <c r="AG449">
        <f t="shared" si="179"/>
        <v>0</v>
      </c>
      <c r="AH449">
        <f t="shared" si="192"/>
        <v>0</v>
      </c>
      <c r="AI449">
        <f t="shared" si="180"/>
        <v>0</v>
      </c>
      <c r="AJ449">
        <f t="shared" si="193"/>
        <v>0</v>
      </c>
      <c r="AL449" s="19">
        <f t="shared" si="181"/>
        <v>0</v>
      </c>
      <c r="AM449" s="15">
        <f t="shared" si="182"/>
        <v>0</v>
      </c>
      <c r="AN449" s="15">
        <f t="shared" si="183"/>
        <v>0</v>
      </c>
      <c r="AO449">
        <f t="shared" si="197"/>
        <v>0</v>
      </c>
      <c r="AP449" s="15">
        <f t="shared" si="184"/>
        <v>1</v>
      </c>
      <c r="AQ449">
        <f t="shared" si="194"/>
        <v>0</v>
      </c>
      <c r="AR449" s="15">
        <f t="shared" si="185"/>
        <v>0</v>
      </c>
      <c r="AS449">
        <f t="shared" si="195"/>
        <v>0</v>
      </c>
      <c r="AT449" s="15">
        <f t="shared" si="186"/>
        <v>0</v>
      </c>
      <c r="AU449">
        <f t="shared" si="196"/>
        <v>0</v>
      </c>
      <c r="AV449" s="15">
        <f t="shared" si="187"/>
        <v>0</v>
      </c>
      <c r="AW449">
        <f t="shared" si="198"/>
        <v>0</v>
      </c>
    </row>
    <row r="450" spans="1:49" ht="15" customHeight="1">
      <c r="A450" s="95" t="s">
        <v>34</v>
      </c>
      <c r="B450" s="96">
        <v>16</v>
      </c>
      <c r="C450" s="97">
        <v>2014</v>
      </c>
      <c r="D450" s="95" t="s">
        <v>20</v>
      </c>
      <c r="E450" s="98">
        <v>3</v>
      </c>
      <c r="F450" s="98">
        <v>22</v>
      </c>
      <c r="G450" s="98">
        <v>37</v>
      </c>
      <c r="H450" s="98">
        <v>11</v>
      </c>
      <c r="I450" s="98">
        <v>26</v>
      </c>
      <c r="J450" s="99">
        <v>29.729729729729701</v>
      </c>
      <c r="K450" s="99">
        <v>29.230769230769202</v>
      </c>
      <c r="L450" s="99">
        <v>40</v>
      </c>
      <c r="M450" s="98">
        <v>88</v>
      </c>
      <c r="N450" s="98">
        <v>116</v>
      </c>
      <c r="O450" s="100">
        <v>75</v>
      </c>
      <c r="P450" s="98">
        <v>51</v>
      </c>
      <c r="Q450" s="99">
        <v>67.912087912087898</v>
      </c>
      <c r="R450" s="100">
        <v>30</v>
      </c>
      <c r="S450" s="101">
        <v>42277</v>
      </c>
      <c r="T450">
        <f t="shared" si="171"/>
        <v>0</v>
      </c>
      <c r="U450">
        <f t="shared" si="172"/>
        <v>0</v>
      </c>
      <c r="V450">
        <f t="shared" si="173"/>
        <v>0</v>
      </c>
      <c r="W450">
        <f t="shared" si="188"/>
        <v>0</v>
      </c>
      <c r="Y450" s="19">
        <f t="shared" si="174"/>
        <v>0</v>
      </c>
      <c r="Z450" s="19">
        <f t="shared" si="175"/>
        <v>0</v>
      </c>
      <c r="AA450" s="19">
        <f t="shared" si="176"/>
        <v>0</v>
      </c>
      <c r="AB450" s="19">
        <f t="shared" si="189"/>
        <v>0</v>
      </c>
      <c r="AC450">
        <f t="shared" si="177"/>
        <v>0</v>
      </c>
      <c r="AD450">
        <f t="shared" si="190"/>
        <v>0</v>
      </c>
      <c r="AE450">
        <f t="shared" si="178"/>
        <v>1</v>
      </c>
      <c r="AF450">
        <f t="shared" si="191"/>
        <v>0</v>
      </c>
      <c r="AG450">
        <f t="shared" si="179"/>
        <v>0</v>
      </c>
      <c r="AH450">
        <f t="shared" si="192"/>
        <v>0</v>
      </c>
      <c r="AI450">
        <f t="shared" si="180"/>
        <v>0</v>
      </c>
      <c r="AJ450">
        <f t="shared" si="193"/>
        <v>0</v>
      </c>
      <c r="AL450" s="19">
        <f t="shared" si="181"/>
        <v>0</v>
      </c>
      <c r="AM450" s="15">
        <f t="shared" si="182"/>
        <v>1</v>
      </c>
      <c r="AN450" s="15">
        <f t="shared" si="183"/>
        <v>0</v>
      </c>
      <c r="AO450">
        <f t="shared" si="197"/>
        <v>0</v>
      </c>
      <c r="AP450" s="15">
        <f t="shared" si="184"/>
        <v>0</v>
      </c>
      <c r="AQ450">
        <f t="shared" si="194"/>
        <v>0</v>
      </c>
      <c r="AR450" s="15">
        <f t="shared" si="185"/>
        <v>1</v>
      </c>
      <c r="AS450">
        <f t="shared" si="195"/>
        <v>0</v>
      </c>
      <c r="AT450" s="15">
        <f t="shared" si="186"/>
        <v>0</v>
      </c>
      <c r="AU450">
        <f t="shared" si="196"/>
        <v>0</v>
      </c>
      <c r="AV450" s="15">
        <f t="shared" si="187"/>
        <v>0</v>
      </c>
      <c r="AW450">
        <f t="shared" si="198"/>
        <v>0</v>
      </c>
    </row>
    <row r="451" spans="1:49" ht="15" customHeight="1">
      <c r="A451" s="95" t="s">
        <v>34</v>
      </c>
      <c r="B451" s="96">
        <v>16</v>
      </c>
      <c r="C451" s="97">
        <v>2011</v>
      </c>
      <c r="D451" s="95" t="s">
        <v>18</v>
      </c>
      <c r="E451" s="98">
        <v>5</v>
      </c>
      <c r="F451" s="98">
        <v>54</v>
      </c>
      <c r="G451" s="98">
        <v>0</v>
      </c>
      <c r="H451" s="94"/>
      <c r="I451" s="94"/>
      <c r="J451" s="94"/>
      <c r="K451" s="94"/>
      <c r="L451" s="99">
        <v>40</v>
      </c>
      <c r="M451" s="94"/>
      <c r="N451" s="98">
        <v>63</v>
      </c>
      <c r="O451" s="100">
        <v>75</v>
      </c>
      <c r="P451" s="94"/>
      <c r="Q451" s="99">
        <v>36.0664191484844</v>
      </c>
      <c r="R451" s="100">
        <v>30</v>
      </c>
      <c r="S451" s="101">
        <v>42277</v>
      </c>
      <c r="T451">
        <f t="shared" ref="T451:T514" si="199">IF(SELECT_AGENCY=A451,1,0)</f>
        <v>0</v>
      </c>
      <c r="U451">
        <f t="shared" ref="U451:U514" si="200">IF(SELECT_YEAR=C451,1,0)</f>
        <v>0</v>
      </c>
      <c r="V451">
        <f t="shared" ref="V451:V514" si="201">IF(SELECT_QUARTER=D451,1,0)</f>
        <v>1</v>
      </c>
      <c r="W451">
        <f t="shared" si="188"/>
        <v>0</v>
      </c>
      <c r="Y451" s="19">
        <f t="shared" ref="Y451:Y514" si="202">IF(SELECT_AGENCY=A451,1,0)</f>
        <v>0</v>
      </c>
      <c r="Z451" s="19">
        <f t="shared" ref="Z451:Z514" si="203">IF(SELECT_YEAR=C451,1,0)</f>
        <v>0</v>
      </c>
      <c r="AA451" s="19">
        <f t="shared" ref="AA451:AA514" si="204">IF(QT_1=D451,1,0)</f>
        <v>0</v>
      </c>
      <c r="AB451" s="19">
        <f t="shared" si="189"/>
        <v>0</v>
      </c>
      <c r="AC451">
        <f t="shared" ref="AC451:AC514" si="205">IF(QT_2=D451,1,0)</f>
        <v>0</v>
      </c>
      <c r="AD451">
        <f t="shared" si="190"/>
        <v>0</v>
      </c>
      <c r="AE451">
        <f t="shared" ref="AE451:AE514" si="206">IF(QT_3=D451,1,0)</f>
        <v>0</v>
      </c>
      <c r="AF451">
        <f t="shared" si="191"/>
        <v>0</v>
      </c>
      <c r="AG451">
        <f t="shared" ref="AG451:AG514" si="207">IF(QT_4=D451,1,0)</f>
        <v>0</v>
      </c>
      <c r="AH451">
        <f t="shared" si="192"/>
        <v>0</v>
      </c>
      <c r="AI451">
        <f t="shared" ref="AI451:AI514" si="208">IF(QTOTAL=D451,1,0)</f>
        <v>1</v>
      </c>
      <c r="AJ451">
        <f t="shared" si="193"/>
        <v>0</v>
      </c>
      <c r="AL451" s="19">
        <f t="shared" ref="AL451:AL514" si="209">IF(SELECT_AGENCY=A451,1,0)</f>
        <v>0</v>
      </c>
      <c r="AM451" s="15">
        <f t="shared" ref="AM451:AM514" si="210">IF(COMP_YEAR=C451,1,0)</f>
        <v>0</v>
      </c>
      <c r="AN451" s="15">
        <f t="shared" ref="AN451:AN514" si="211">IF(QT_1=D451,1,0)</f>
        <v>0</v>
      </c>
      <c r="AO451">
        <f t="shared" si="197"/>
        <v>0</v>
      </c>
      <c r="AP451" s="15">
        <f t="shared" ref="AP451:AP514" si="212">IF(QT_2=D451,1,0)</f>
        <v>0</v>
      </c>
      <c r="AQ451">
        <f t="shared" si="194"/>
        <v>0</v>
      </c>
      <c r="AR451" s="15">
        <f t="shared" ref="AR451:AR514" si="213">IF(QT_3=D451,1,0)</f>
        <v>0</v>
      </c>
      <c r="AS451">
        <f t="shared" si="195"/>
        <v>0</v>
      </c>
      <c r="AT451" s="15">
        <f t="shared" ref="AT451:AT514" si="214">IF(QT_4=D451,1,0)</f>
        <v>0</v>
      </c>
      <c r="AU451">
        <f t="shared" si="196"/>
        <v>0</v>
      </c>
      <c r="AV451" s="15">
        <f t="shared" ref="AV451:AV514" si="215">IF(QTOTAL=D451,1,0)</f>
        <v>1</v>
      </c>
      <c r="AW451">
        <f t="shared" si="198"/>
        <v>0</v>
      </c>
    </row>
    <row r="452" spans="1:49" ht="15" customHeight="1">
      <c r="A452" s="95" t="s">
        <v>34</v>
      </c>
      <c r="B452" s="96">
        <v>16</v>
      </c>
      <c r="C452" s="97">
        <v>2011</v>
      </c>
      <c r="D452" s="95" t="s">
        <v>21</v>
      </c>
      <c r="E452" s="98">
        <v>4</v>
      </c>
      <c r="F452" s="98">
        <v>15</v>
      </c>
      <c r="G452" s="98">
        <v>0</v>
      </c>
      <c r="H452" s="94"/>
      <c r="I452" s="94"/>
      <c r="J452" s="94"/>
      <c r="K452" s="94"/>
      <c r="L452" s="99">
        <v>40</v>
      </c>
      <c r="M452" s="98">
        <v>63</v>
      </c>
      <c r="N452" s="98">
        <v>63</v>
      </c>
      <c r="O452" s="100">
        <v>75</v>
      </c>
      <c r="P452" s="98">
        <v>63</v>
      </c>
      <c r="Q452" s="99">
        <v>54.434782608695599</v>
      </c>
      <c r="R452" s="100">
        <v>30</v>
      </c>
      <c r="S452" s="101">
        <v>42277</v>
      </c>
      <c r="T452">
        <f t="shared" si="199"/>
        <v>0</v>
      </c>
      <c r="U452">
        <f t="shared" si="200"/>
        <v>0</v>
      </c>
      <c r="V452">
        <f t="shared" si="201"/>
        <v>0</v>
      </c>
      <c r="W452">
        <f t="shared" ref="W452:W515" si="216">T452*U452*V452</f>
        <v>0</v>
      </c>
      <c r="Y452" s="19">
        <f t="shared" si="202"/>
        <v>0</v>
      </c>
      <c r="Z452" s="19">
        <f t="shared" si="203"/>
        <v>0</v>
      </c>
      <c r="AA452" s="19">
        <f t="shared" si="204"/>
        <v>0</v>
      </c>
      <c r="AB452" s="19">
        <f t="shared" ref="AB452:AB515" si="217">SUM(Y452*Z452*AA452)</f>
        <v>0</v>
      </c>
      <c r="AC452">
        <f t="shared" si="205"/>
        <v>0</v>
      </c>
      <c r="AD452">
        <f t="shared" ref="AD452:AD515" si="218">SUM(Y452*Z452*AC452)</f>
        <v>0</v>
      </c>
      <c r="AE452">
        <f t="shared" si="206"/>
        <v>0</v>
      </c>
      <c r="AF452">
        <f t="shared" ref="AF452:AF515" si="219">SUM(Y452*Z452*AE452)</f>
        <v>0</v>
      </c>
      <c r="AG452">
        <f t="shared" si="207"/>
        <v>1</v>
      </c>
      <c r="AH452">
        <f t="shared" ref="AH452:AH515" si="220">SUM(Y452*Z452*AG452)</f>
        <v>0</v>
      </c>
      <c r="AI452">
        <f t="shared" si="208"/>
        <v>0</v>
      </c>
      <c r="AJ452">
        <f t="shared" ref="AJ452:AJ515" si="221">Y452*Z452*AI452</f>
        <v>0</v>
      </c>
      <c r="AL452" s="19">
        <f t="shared" si="209"/>
        <v>0</v>
      </c>
      <c r="AM452" s="15">
        <f t="shared" si="210"/>
        <v>0</v>
      </c>
      <c r="AN452" s="15">
        <f t="shared" si="211"/>
        <v>0</v>
      </c>
      <c r="AO452">
        <f t="shared" si="197"/>
        <v>0</v>
      </c>
      <c r="AP452" s="15">
        <f t="shared" si="212"/>
        <v>0</v>
      </c>
      <c r="AQ452">
        <f t="shared" ref="AQ452:AQ515" si="222">SUM(AL452*AM452*AP452)</f>
        <v>0</v>
      </c>
      <c r="AR452" s="15">
        <f t="shared" si="213"/>
        <v>0</v>
      </c>
      <c r="AS452">
        <f t="shared" ref="AS452:AS515" si="223">SUM(AL452*AM452*AR452)</f>
        <v>0</v>
      </c>
      <c r="AT452" s="15">
        <f t="shared" si="214"/>
        <v>1</v>
      </c>
      <c r="AU452">
        <f t="shared" ref="AU452:AU515" si="224">SUM(AL452*AM452*AT452)</f>
        <v>0</v>
      </c>
      <c r="AV452" s="15">
        <f t="shared" si="215"/>
        <v>0</v>
      </c>
      <c r="AW452">
        <f t="shared" si="198"/>
        <v>0</v>
      </c>
    </row>
    <row r="453" spans="1:49" ht="15" customHeight="1">
      <c r="A453" s="95" t="s">
        <v>34</v>
      </c>
      <c r="B453" s="96">
        <v>16</v>
      </c>
      <c r="C453" s="97">
        <v>2011</v>
      </c>
      <c r="D453" s="95" t="s">
        <v>20</v>
      </c>
      <c r="E453" s="98">
        <v>3</v>
      </c>
      <c r="F453" s="98">
        <v>11</v>
      </c>
      <c r="G453" s="98">
        <v>0</v>
      </c>
      <c r="H453" s="94"/>
      <c r="I453" s="94"/>
      <c r="J453" s="94"/>
      <c r="K453" s="94"/>
      <c r="L453" s="99">
        <v>40</v>
      </c>
      <c r="M453" s="98">
        <v>48</v>
      </c>
      <c r="N453" s="98">
        <v>48</v>
      </c>
      <c r="O453" s="100">
        <v>75</v>
      </c>
      <c r="P453" s="98">
        <v>48</v>
      </c>
      <c r="Q453" s="99">
        <v>45.197802197802197</v>
      </c>
      <c r="R453" s="100">
        <v>30</v>
      </c>
      <c r="S453" s="101">
        <v>42277</v>
      </c>
      <c r="T453">
        <f t="shared" si="199"/>
        <v>0</v>
      </c>
      <c r="U453">
        <f t="shared" si="200"/>
        <v>0</v>
      </c>
      <c r="V453">
        <f t="shared" si="201"/>
        <v>0</v>
      </c>
      <c r="W453">
        <f t="shared" si="216"/>
        <v>0</v>
      </c>
      <c r="Y453" s="19">
        <f t="shared" si="202"/>
        <v>0</v>
      </c>
      <c r="Z453" s="19">
        <f t="shared" si="203"/>
        <v>0</v>
      </c>
      <c r="AA453" s="19">
        <f t="shared" si="204"/>
        <v>0</v>
      </c>
      <c r="AB453" s="19">
        <f t="shared" si="217"/>
        <v>0</v>
      </c>
      <c r="AC453">
        <f t="shared" si="205"/>
        <v>0</v>
      </c>
      <c r="AD453">
        <f t="shared" si="218"/>
        <v>0</v>
      </c>
      <c r="AE453">
        <f t="shared" si="206"/>
        <v>1</v>
      </c>
      <c r="AF453">
        <f t="shared" si="219"/>
        <v>0</v>
      </c>
      <c r="AG453">
        <f t="shared" si="207"/>
        <v>0</v>
      </c>
      <c r="AH453">
        <f t="shared" si="220"/>
        <v>0</v>
      </c>
      <c r="AI453">
        <f t="shared" si="208"/>
        <v>0</v>
      </c>
      <c r="AJ453">
        <f t="shared" si="221"/>
        <v>0</v>
      </c>
      <c r="AL453" s="19">
        <f t="shared" si="209"/>
        <v>0</v>
      </c>
      <c r="AM453" s="15">
        <f t="shared" si="210"/>
        <v>0</v>
      </c>
      <c r="AN453" s="15">
        <f t="shared" si="211"/>
        <v>0</v>
      </c>
      <c r="AO453">
        <f t="shared" si="197"/>
        <v>0</v>
      </c>
      <c r="AP453" s="15">
        <f t="shared" si="212"/>
        <v>0</v>
      </c>
      <c r="AQ453">
        <f t="shared" si="222"/>
        <v>0</v>
      </c>
      <c r="AR453" s="15">
        <f t="shared" si="213"/>
        <v>1</v>
      </c>
      <c r="AS453">
        <f t="shared" si="223"/>
        <v>0</v>
      </c>
      <c r="AT453" s="15">
        <f t="shared" si="214"/>
        <v>0</v>
      </c>
      <c r="AU453">
        <f t="shared" si="224"/>
        <v>0</v>
      </c>
      <c r="AV453" s="15">
        <f t="shared" si="215"/>
        <v>0</v>
      </c>
      <c r="AW453">
        <f t="shared" si="198"/>
        <v>0</v>
      </c>
    </row>
    <row r="454" spans="1:49" ht="15" customHeight="1">
      <c r="A454" s="95" t="s">
        <v>34</v>
      </c>
      <c r="B454" s="96">
        <v>16</v>
      </c>
      <c r="C454" s="97">
        <v>2011</v>
      </c>
      <c r="D454" s="95" t="s">
        <v>17</v>
      </c>
      <c r="E454" s="98">
        <v>2</v>
      </c>
      <c r="F454" s="98">
        <v>13</v>
      </c>
      <c r="G454" s="98">
        <v>0</v>
      </c>
      <c r="H454" s="94"/>
      <c r="I454" s="94"/>
      <c r="J454" s="94"/>
      <c r="K454" s="94"/>
      <c r="L454" s="99">
        <v>40</v>
      </c>
      <c r="M454" s="98">
        <v>37</v>
      </c>
      <c r="N454" s="98">
        <v>37</v>
      </c>
      <c r="O454" s="100">
        <v>75</v>
      </c>
      <c r="P454" s="98">
        <v>37</v>
      </c>
      <c r="Q454" s="99">
        <v>28.622222222222199</v>
      </c>
      <c r="R454" s="100">
        <v>30</v>
      </c>
      <c r="S454" s="101">
        <v>42277</v>
      </c>
      <c r="T454">
        <f t="shared" si="199"/>
        <v>0</v>
      </c>
      <c r="U454">
        <f t="shared" si="200"/>
        <v>0</v>
      </c>
      <c r="V454">
        <f t="shared" si="201"/>
        <v>0</v>
      </c>
      <c r="W454">
        <f t="shared" si="216"/>
        <v>0</v>
      </c>
      <c r="Y454" s="19">
        <f t="shared" si="202"/>
        <v>0</v>
      </c>
      <c r="Z454" s="19">
        <f t="shared" si="203"/>
        <v>0</v>
      </c>
      <c r="AA454" s="19">
        <f t="shared" si="204"/>
        <v>0</v>
      </c>
      <c r="AB454" s="19">
        <f t="shared" si="217"/>
        <v>0</v>
      </c>
      <c r="AC454">
        <f t="shared" si="205"/>
        <v>1</v>
      </c>
      <c r="AD454">
        <f t="shared" si="218"/>
        <v>0</v>
      </c>
      <c r="AE454">
        <f t="shared" si="206"/>
        <v>0</v>
      </c>
      <c r="AF454">
        <f t="shared" si="219"/>
        <v>0</v>
      </c>
      <c r="AG454">
        <f t="shared" si="207"/>
        <v>0</v>
      </c>
      <c r="AH454">
        <f t="shared" si="220"/>
        <v>0</v>
      </c>
      <c r="AI454">
        <f t="shared" si="208"/>
        <v>0</v>
      </c>
      <c r="AJ454">
        <f t="shared" si="221"/>
        <v>0</v>
      </c>
      <c r="AL454" s="19">
        <f t="shared" si="209"/>
        <v>0</v>
      </c>
      <c r="AM454" s="15">
        <f t="shared" si="210"/>
        <v>0</v>
      </c>
      <c r="AN454" s="15">
        <f t="shared" si="211"/>
        <v>0</v>
      </c>
      <c r="AO454">
        <f t="shared" si="197"/>
        <v>0</v>
      </c>
      <c r="AP454" s="15">
        <f t="shared" si="212"/>
        <v>1</v>
      </c>
      <c r="AQ454">
        <f t="shared" si="222"/>
        <v>0</v>
      </c>
      <c r="AR454" s="15">
        <f t="shared" si="213"/>
        <v>0</v>
      </c>
      <c r="AS454">
        <f t="shared" si="223"/>
        <v>0</v>
      </c>
      <c r="AT454" s="15">
        <f t="shared" si="214"/>
        <v>0</v>
      </c>
      <c r="AU454">
        <f t="shared" si="224"/>
        <v>0</v>
      </c>
      <c r="AV454" s="15">
        <f t="shared" si="215"/>
        <v>0</v>
      </c>
      <c r="AW454">
        <f t="shared" si="198"/>
        <v>0</v>
      </c>
    </row>
    <row r="455" spans="1:49" ht="15" customHeight="1">
      <c r="A455" s="95" t="s">
        <v>34</v>
      </c>
      <c r="B455" s="96">
        <v>16</v>
      </c>
      <c r="C455" s="97">
        <v>2011</v>
      </c>
      <c r="D455" s="95" t="s">
        <v>19</v>
      </c>
      <c r="E455" s="98">
        <v>1</v>
      </c>
      <c r="F455" s="98">
        <v>15</v>
      </c>
      <c r="G455" s="98">
        <v>0</v>
      </c>
      <c r="H455" s="94"/>
      <c r="I455" s="94"/>
      <c r="J455" s="94"/>
      <c r="K455" s="94"/>
      <c r="L455" s="99">
        <v>40</v>
      </c>
      <c r="M455" s="98">
        <v>24</v>
      </c>
      <c r="N455" s="98">
        <v>24</v>
      </c>
      <c r="O455" s="100">
        <v>75</v>
      </c>
      <c r="P455" s="98">
        <v>24</v>
      </c>
      <c r="Q455" s="99">
        <v>16.010869565217401</v>
      </c>
      <c r="R455" s="100">
        <v>30</v>
      </c>
      <c r="S455" s="101">
        <v>42277</v>
      </c>
      <c r="T455">
        <f t="shared" si="199"/>
        <v>0</v>
      </c>
      <c r="U455">
        <f t="shared" si="200"/>
        <v>0</v>
      </c>
      <c r="V455">
        <f t="shared" si="201"/>
        <v>0</v>
      </c>
      <c r="W455">
        <f t="shared" si="216"/>
        <v>0</v>
      </c>
      <c r="Y455" s="19">
        <f t="shared" si="202"/>
        <v>0</v>
      </c>
      <c r="Z455" s="19">
        <f t="shared" si="203"/>
        <v>0</v>
      </c>
      <c r="AA455" s="19">
        <f t="shared" si="204"/>
        <v>1</v>
      </c>
      <c r="AB455" s="19">
        <f t="shared" si="217"/>
        <v>0</v>
      </c>
      <c r="AC455">
        <f t="shared" si="205"/>
        <v>0</v>
      </c>
      <c r="AD455">
        <f t="shared" si="218"/>
        <v>0</v>
      </c>
      <c r="AE455">
        <f t="shared" si="206"/>
        <v>0</v>
      </c>
      <c r="AF455">
        <f t="shared" si="219"/>
        <v>0</v>
      </c>
      <c r="AG455">
        <f t="shared" si="207"/>
        <v>0</v>
      </c>
      <c r="AH455">
        <f t="shared" si="220"/>
        <v>0</v>
      </c>
      <c r="AI455">
        <f t="shared" si="208"/>
        <v>0</v>
      </c>
      <c r="AJ455">
        <f t="shared" si="221"/>
        <v>0</v>
      </c>
      <c r="AL455" s="19">
        <f t="shared" si="209"/>
        <v>0</v>
      </c>
      <c r="AM455" s="15">
        <f t="shared" si="210"/>
        <v>0</v>
      </c>
      <c r="AN455" s="15">
        <f t="shared" si="211"/>
        <v>1</v>
      </c>
      <c r="AO455">
        <f t="shared" si="197"/>
        <v>0</v>
      </c>
      <c r="AP455" s="15">
        <f t="shared" si="212"/>
        <v>0</v>
      </c>
      <c r="AQ455">
        <f t="shared" si="222"/>
        <v>0</v>
      </c>
      <c r="AR455" s="15">
        <f t="shared" si="213"/>
        <v>0</v>
      </c>
      <c r="AS455">
        <f t="shared" si="223"/>
        <v>0</v>
      </c>
      <c r="AT455" s="15">
        <f t="shared" si="214"/>
        <v>0</v>
      </c>
      <c r="AU455">
        <f t="shared" si="224"/>
        <v>0</v>
      </c>
      <c r="AV455" s="15">
        <f t="shared" si="215"/>
        <v>0</v>
      </c>
      <c r="AW455">
        <f t="shared" si="198"/>
        <v>0</v>
      </c>
    </row>
    <row r="456" spans="1:49" ht="15" customHeight="1">
      <c r="A456" s="95" t="s">
        <v>34</v>
      </c>
      <c r="B456" s="96">
        <v>16</v>
      </c>
      <c r="C456" s="97">
        <v>2010</v>
      </c>
      <c r="D456" s="95" t="s">
        <v>18</v>
      </c>
      <c r="E456" s="98">
        <v>5</v>
      </c>
      <c r="F456" s="98">
        <v>9</v>
      </c>
      <c r="G456" s="98">
        <v>0</v>
      </c>
      <c r="H456" s="94"/>
      <c r="I456" s="94"/>
      <c r="J456" s="94"/>
      <c r="K456" s="94"/>
      <c r="L456" s="99">
        <v>40</v>
      </c>
      <c r="M456" s="94"/>
      <c r="N456" s="98">
        <v>9</v>
      </c>
      <c r="O456" s="100">
        <v>75</v>
      </c>
      <c r="P456" s="94"/>
      <c r="Q456" s="99">
        <v>5.5543478260869596</v>
      </c>
      <c r="R456" s="100">
        <v>30</v>
      </c>
      <c r="S456" s="101">
        <v>42277</v>
      </c>
      <c r="T456">
        <f t="shared" si="199"/>
        <v>0</v>
      </c>
      <c r="U456">
        <f t="shared" si="200"/>
        <v>0</v>
      </c>
      <c r="V456">
        <f t="shared" si="201"/>
        <v>1</v>
      </c>
      <c r="W456">
        <f t="shared" si="216"/>
        <v>0</v>
      </c>
      <c r="Y456" s="19">
        <f t="shared" si="202"/>
        <v>0</v>
      </c>
      <c r="Z456" s="19">
        <f t="shared" si="203"/>
        <v>0</v>
      </c>
      <c r="AA456" s="19">
        <f t="shared" si="204"/>
        <v>0</v>
      </c>
      <c r="AB456" s="19">
        <f t="shared" si="217"/>
        <v>0</v>
      </c>
      <c r="AC456">
        <f t="shared" si="205"/>
        <v>0</v>
      </c>
      <c r="AD456">
        <f t="shared" si="218"/>
        <v>0</v>
      </c>
      <c r="AE456">
        <f t="shared" si="206"/>
        <v>0</v>
      </c>
      <c r="AF456">
        <f t="shared" si="219"/>
        <v>0</v>
      </c>
      <c r="AG456">
        <f t="shared" si="207"/>
        <v>0</v>
      </c>
      <c r="AH456">
        <f t="shared" si="220"/>
        <v>0</v>
      </c>
      <c r="AI456">
        <f t="shared" si="208"/>
        <v>1</v>
      </c>
      <c r="AJ456">
        <f t="shared" si="221"/>
        <v>0</v>
      </c>
      <c r="AL456" s="19">
        <f t="shared" si="209"/>
        <v>0</v>
      </c>
      <c r="AM456" s="15">
        <f t="shared" si="210"/>
        <v>0</v>
      </c>
      <c r="AN456" s="15">
        <f t="shared" si="211"/>
        <v>0</v>
      </c>
      <c r="AO456">
        <f t="shared" si="197"/>
        <v>0</v>
      </c>
      <c r="AP456" s="15">
        <f t="shared" si="212"/>
        <v>0</v>
      </c>
      <c r="AQ456">
        <f t="shared" si="222"/>
        <v>0</v>
      </c>
      <c r="AR456" s="15">
        <f t="shared" si="213"/>
        <v>0</v>
      </c>
      <c r="AS456">
        <f t="shared" si="223"/>
        <v>0</v>
      </c>
      <c r="AT456" s="15">
        <f t="shared" si="214"/>
        <v>0</v>
      </c>
      <c r="AU456">
        <f t="shared" si="224"/>
        <v>0</v>
      </c>
      <c r="AV456" s="15">
        <f t="shared" si="215"/>
        <v>1</v>
      </c>
      <c r="AW456">
        <f t="shared" si="198"/>
        <v>0</v>
      </c>
    </row>
    <row r="457" spans="1:49" ht="15" customHeight="1">
      <c r="A457" s="95" t="s">
        <v>34</v>
      </c>
      <c r="B457" s="96">
        <v>16</v>
      </c>
      <c r="C457" s="97">
        <v>2010</v>
      </c>
      <c r="D457" s="95" t="s">
        <v>21</v>
      </c>
      <c r="E457" s="98">
        <v>4</v>
      </c>
      <c r="F457" s="98">
        <v>9</v>
      </c>
      <c r="G457" s="98">
        <v>0</v>
      </c>
      <c r="H457" s="94"/>
      <c r="I457" s="94"/>
      <c r="J457" s="94"/>
      <c r="K457" s="94"/>
      <c r="L457" s="99">
        <v>40</v>
      </c>
      <c r="M457" s="98">
        <v>9</v>
      </c>
      <c r="N457" s="98">
        <v>9</v>
      </c>
      <c r="O457" s="100">
        <v>75</v>
      </c>
      <c r="P457" s="98">
        <v>9</v>
      </c>
      <c r="Q457" s="99">
        <v>5.5543478260869596</v>
      </c>
      <c r="R457" s="100">
        <v>30</v>
      </c>
      <c r="S457" s="101">
        <v>42277</v>
      </c>
      <c r="T457">
        <f t="shared" si="199"/>
        <v>0</v>
      </c>
      <c r="U457">
        <f t="shared" si="200"/>
        <v>0</v>
      </c>
      <c r="V457">
        <f t="shared" si="201"/>
        <v>0</v>
      </c>
      <c r="W457">
        <f t="shared" si="216"/>
        <v>0</v>
      </c>
      <c r="Y457" s="19">
        <f t="shared" si="202"/>
        <v>0</v>
      </c>
      <c r="Z457" s="19">
        <f t="shared" si="203"/>
        <v>0</v>
      </c>
      <c r="AA457" s="19">
        <f t="shared" si="204"/>
        <v>0</v>
      </c>
      <c r="AB457" s="19">
        <f t="shared" si="217"/>
        <v>0</v>
      </c>
      <c r="AC457">
        <f t="shared" si="205"/>
        <v>0</v>
      </c>
      <c r="AD457">
        <f t="shared" si="218"/>
        <v>0</v>
      </c>
      <c r="AE457">
        <f t="shared" si="206"/>
        <v>0</v>
      </c>
      <c r="AF457">
        <f t="shared" si="219"/>
        <v>0</v>
      </c>
      <c r="AG457">
        <f t="shared" si="207"/>
        <v>1</v>
      </c>
      <c r="AH457">
        <f t="shared" si="220"/>
        <v>0</v>
      </c>
      <c r="AI457">
        <f t="shared" si="208"/>
        <v>0</v>
      </c>
      <c r="AJ457">
        <f t="shared" si="221"/>
        <v>0</v>
      </c>
      <c r="AL457" s="19">
        <f t="shared" si="209"/>
        <v>0</v>
      </c>
      <c r="AM457" s="15">
        <f t="shared" si="210"/>
        <v>0</v>
      </c>
      <c r="AN457" s="15">
        <f t="shared" si="211"/>
        <v>0</v>
      </c>
      <c r="AO457">
        <f t="shared" si="197"/>
        <v>0</v>
      </c>
      <c r="AP457" s="15">
        <f t="shared" si="212"/>
        <v>0</v>
      </c>
      <c r="AQ457">
        <f t="shared" si="222"/>
        <v>0</v>
      </c>
      <c r="AR457" s="15">
        <f t="shared" si="213"/>
        <v>0</v>
      </c>
      <c r="AS457">
        <f t="shared" si="223"/>
        <v>0</v>
      </c>
      <c r="AT457" s="15">
        <f t="shared" si="214"/>
        <v>1</v>
      </c>
      <c r="AU457">
        <f t="shared" si="224"/>
        <v>0</v>
      </c>
      <c r="AV457" s="15">
        <f t="shared" si="215"/>
        <v>0</v>
      </c>
      <c r="AW457">
        <f t="shared" si="198"/>
        <v>0</v>
      </c>
    </row>
    <row r="458" spans="1:49" ht="15" customHeight="1">
      <c r="A458" s="95" t="s">
        <v>34</v>
      </c>
      <c r="B458" s="96">
        <v>16</v>
      </c>
      <c r="C458" s="97">
        <v>2012</v>
      </c>
      <c r="D458" s="95" t="s">
        <v>20</v>
      </c>
      <c r="E458" s="98">
        <v>3</v>
      </c>
      <c r="F458" s="98">
        <v>5</v>
      </c>
      <c r="G458" s="98">
        <v>0</v>
      </c>
      <c r="H458" s="94"/>
      <c r="I458" s="94"/>
      <c r="J458" s="94"/>
      <c r="K458" s="99">
        <v>0</v>
      </c>
      <c r="L458" s="99">
        <v>40</v>
      </c>
      <c r="M458" s="98">
        <v>108</v>
      </c>
      <c r="N458" s="98">
        <v>109</v>
      </c>
      <c r="O458" s="100">
        <v>75</v>
      </c>
      <c r="P458" s="98">
        <v>108</v>
      </c>
      <c r="Q458" s="99">
        <v>105.164835164835</v>
      </c>
      <c r="R458" s="100">
        <v>30</v>
      </c>
      <c r="S458" s="101">
        <v>42277</v>
      </c>
      <c r="T458">
        <f t="shared" si="199"/>
        <v>0</v>
      </c>
      <c r="U458">
        <f t="shared" si="200"/>
        <v>0</v>
      </c>
      <c r="V458">
        <f t="shared" si="201"/>
        <v>0</v>
      </c>
      <c r="W458">
        <f t="shared" si="216"/>
        <v>0</v>
      </c>
      <c r="Y458" s="19">
        <f t="shared" si="202"/>
        <v>0</v>
      </c>
      <c r="Z458" s="19">
        <f t="shared" si="203"/>
        <v>0</v>
      </c>
      <c r="AA458" s="19">
        <f t="shared" si="204"/>
        <v>0</v>
      </c>
      <c r="AB458" s="19">
        <f t="shared" si="217"/>
        <v>0</v>
      </c>
      <c r="AC458">
        <f t="shared" si="205"/>
        <v>0</v>
      </c>
      <c r="AD458">
        <f t="shared" si="218"/>
        <v>0</v>
      </c>
      <c r="AE458">
        <f t="shared" si="206"/>
        <v>1</v>
      </c>
      <c r="AF458">
        <f t="shared" si="219"/>
        <v>0</v>
      </c>
      <c r="AG458">
        <f t="shared" si="207"/>
        <v>0</v>
      </c>
      <c r="AH458">
        <f t="shared" si="220"/>
        <v>0</v>
      </c>
      <c r="AI458">
        <f t="shared" si="208"/>
        <v>0</v>
      </c>
      <c r="AJ458">
        <f t="shared" si="221"/>
        <v>0</v>
      </c>
      <c r="AL458" s="19">
        <f t="shared" si="209"/>
        <v>0</v>
      </c>
      <c r="AM458" s="15">
        <f t="shared" si="210"/>
        <v>0</v>
      </c>
      <c r="AN458" s="15">
        <f t="shared" si="211"/>
        <v>0</v>
      </c>
      <c r="AO458">
        <f t="shared" si="197"/>
        <v>0</v>
      </c>
      <c r="AP458" s="15">
        <f t="shared" si="212"/>
        <v>0</v>
      </c>
      <c r="AQ458">
        <f t="shared" si="222"/>
        <v>0</v>
      </c>
      <c r="AR458" s="15">
        <f t="shared" si="213"/>
        <v>1</v>
      </c>
      <c r="AS458">
        <f t="shared" si="223"/>
        <v>0</v>
      </c>
      <c r="AT458" s="15">
        <f t="shared" si="214"/>
        <v>0</v>
      </c>
      <c r="AU458">
        <f t="shared" si="224"/>
        <v>0</v>
      </c>
      <c r="AV458" s="15">
        <f t="shared" si="215"/>
        <v>0</v>
      </c>
      <c r="AW458">
        <f t="shared" si="198"/>
        <v>0</v>
      </c>
    </row>
    <row r="459" spans="1:49" ht="15" customHeight="1">
      <c r="A459" s="95" t="s">
        <v>34</v>
      </c>
      <c r="B459" s="96">
        <v>16</v>
      </c>
      <c r="C459" s="97">
        <v>2014</v>
      </c>
      <c r="D459" s="95" t="s">
        <v>21</v>
      </c>
      <c r="E459" s="98">
        <v>4</v>
      </c>
      <c r="F459" s="98">
        <v>9</v>
      </c>
      <c r="G459" s="98">
        <v>11</v>
      </c>
      <c r="H459" s="98">
        <v>0</v>
      </c>
      <c r="I459" s="98">
        <v>11</v>
      </c>
      <c r="J459" s="99">
        <v>0</v>
      </c>
      <c r="K459" s="99">
        <v>25</v>
      </c>
      <c r="L459" s="99">
        <v>40</v>
      </c>
      <c r="M459" s="98">
        <v>60</v>
      </c>
      <c r="N459" s="98">
        <v>125</v>
      </c>
      <c r="O459" s="100">
        <v>75</v>
      </c>
      <c r="P459" s="98">
        <v>49</v>
      </c>
      <c r="Q459" s="99">
        <v>49.760869565217398</v>
      </c>
      <c r="R459" s="100">
        <v>30</v>
      </c>
      <c r="S459" s="101">
        <v>42277</v>
      </c>
      <c r="T459">
        <f t="shared" si="199"/>
        <v>0</v>
      </c>
      <c r="U459">
        <f t="shared" si="200"/>
        <v>0</v>
      </c>
      <c r="V459">
        <f t="shared" si="201"/>
        <v>0</v>
      </c>
      <c r="W459">
        <f t="shared" si="216"/>
        <v>0</v>
      </c>
      <c r="Y459" s="19">
        <f t="shared" si="202"/>
        <v>0</v>
      </c>
      <c r="Z459" s="19">
        <f t="shared" si="203"/>
        <v>0</v>
      </c>
      <c r="AA459" s="19">
        <f t="shared" si="204"/>
        <v>0</v>
      </c>
      <c r="AB459" s="19">
        <f t="shared" si="217"/>
        <v>0</v>
      </c>
      <c r="AC459">
        <f t="shared" si="205"/>
        <v>0</v>
      </c>
      <c r="AD459">
        <f t="shared" si="218"/>
        <v>0</v>
      </c>
      <c r="AE459">
        <f t="shared" si="206"/>
        <v>0</v>
      </c>
      <c r="AF459">
        <f t="shared" si="219"/>
        <v>0</v>
      </c>
      <c r="AG459">
        <f t="shared" si="207"/>
        <v>1</v>
      </c>
      <c r="AH459">
        <f t="shared" si="220"/>
        <v>0</v>
      </c>
      <c r="AI459">
        <f t="shared" si="208"/>
        <v>0</v>
      </c>
      <c r="AJ459">
        <f t="shared" si="221"/>
        <v>0</v>
      </c>
      <c r="AL459" s="19">
        <f t="shared" si="209"/>
        <v>0</v>
      </c>
      <c r="AM459" s="15">
        <f t="shared" si="210"/>
        <v>1</v>
      </c>
      <c r="AN459" s="15">
        <f t="shared" si="211"/>
        <v>0</v>
      </c>
      <c r="AO459">
        <f t="shared" si="197"/>
        <v>0</v>
      </c>
      <c r="AP459" s="15">
        <f t="shared" si="212"/>
        <v>0</v>
      </c>
      <c r="AQ459">
        <f t="shared" si="222"/>
        <v>0</v>
      </c>
      <c r="AR459" s="15">
        <f t="shared" si="213"/>
        <v>0</v>
      </c>
      <c r="AS459">
        <f t="shared" si="223"/>
        <v>0</v>
      </c>
      <c r="AT459" s="15">
        <f t="shared" si="214"/>
        <v>1</v>
      </c>
      <c r="AU459">
        <f t="shared" si="224"/>
        <v>0</v>
      </c>
      <c r="AV459" s="15">
        <f t="shared" si="215"/>
        <v>0</v>
      </c>
      <c r="AW459">
        <f t="shared" si="198"/>
        <v>0</v>
      </c>
    </row>
    <row r="460" spans="1:49" ht="15" customHeight="1">
      <c r="A460" s="95" t="s">
        <v>34</v>
      </c>
      <c r="B460" s="96">
        <v>16</v>
      </c>
      <c r="C460" s="97">
        <v>2014</v>
      </c>
      <c r="D460" s="95" t="s">
        <v>18</v>
      </c>
      <c r="E460" s="98">
        <v>5</v>
      </c>
      <c r="F460" s="98">
        <v>47</v>
      </c>
      <c r="G460" s="98">
        <v>76</v>
      </c>
      <c r="H460" s="98">
        <v>19</v>
      </c>
      <c r="I460" s="98">
        <v>57</v>
      </c>
      <c r="J460" s="94"/>
      <c r="K460" s="99">
        <v>25</v>
      </c>
      <c r="L460" s="99">
        <v>40</v>
      </c>
      <c r="M460" s="94"/>
      <c r="N460" s="98">
        <v>125</v>
      </c>
      <c r="O460" s="100">
        <v>75</v>
      </c>
      <c r="P460" s="94"/>
      <c r="Q460" s="99">
        <v>65.977961591548507</v>
      </c>
      <c r="R460" s="100">
        <v>30</v>
      </c>
      <c r="S460" s="101">
        <v>42277</v>
      </c>
      <c r="T460">
        <f t="shared" si="199"/>
        <v>0</v>
      </c>
      <c r="U460">
        <f t="shared" si="200"/>
        <v>0</v>
      </c>
      <c r="V460">
        <f t="shared" si="201"/>
        <v>1</v>
      </c>
      <c r="W460">
        <f t="shared" si="216"/>
        <v>0</v>
      </c>
      <c r="Y460" s="19">
        <f t="shared" si="202"/>
        <v>0</v>
      </c>
      <c r="Z460" s="19">
        <f t="shared" si="203"/>
        <v>0</v>
      </c>
      <c r="AA460" s="19">
        <f t="shared" si="204"/>
        <v>0</v>
      </c>
      <c r="AB460" s="19">
        <f t="shared" si="217"/>
        <v>0</v>
      </c>
      <c r="AC460">
        <f t="shared" si="205"/>
        <v>0</v>
      </c>
      <c r="AD460">
        <f t="shared" si="218"/>
        <v>0</v>
      </c>
      <c r="AE460">
        <f t="shared" si="206"/>
        <v>0</v>
      </c>
      <c r="AF460">
        <f t="shared" si="219"/>
        <v>0</v>
      </c>
      <c r="AG460">
        <f t="shared" si="207"/>
        <v>0</v>
      </c>
      <c r="AH460">
        <f t="shared" si="220"/>
        <v>0</v>
      </c>
      <c r="AI460">
        <f t="shared" si="208"/>
        <v>1</v>
      </c>
      <c r="AJ460">
        <f t="shared" si="221"/>
        <v>0</v>
      </c>
      <c r="AL460" s="19">
        <f t="shared" si="209"/>
        <v>0</v>
      </c>
      <c r="AM460" s="15">
        <f t="shared" si="210"/>
        <v>1</v>
      </c>
      <c r="AN460" s="15">
        <f t="shared" si="211"/>
        <v>0</v>
      </c>
      <c r="AO460">
        <f t="shared" si="197"/>
        <v>0</v>
      </c>
      <c r="AP460" s="15">
        <f t="shared" si="212"/>
        <v>0</v>
      </c>
      <c r="AQ460">
        <f t="shared" si="222"/>
        <v>0</v>
      </c>
      <c r="AR460" s="15">
        <f t="shared" si="213"/>
        <v>0</v>
      </c>
      <c r="AS460">
        <f t="shared" si="223"/>
        <v>0</v>
      </c>
      <c r="AT460" s="15">
        <f t="shared" si="214"/>
        <v>0</v>
      </c>
      <c r="AU460">
        <f t="shared" si="224"/>
        <v>0</v>
      </c>
      <c r="AV460" s="15">
        <f t="shared" si="215"/>
        <v>1</v>
      </c>
      <c r="AW460">
        <f t="shared" si="198"/>
        <v>0</v>
      </c>
    </row>
    <row r="461" spans="1:49" ht="15" customHeight="1">
      <c r="A461" s="95" t="s">
        <v>34</v>
      </c>
      <c r="B461" s="96">
        <v>16</v>
      </c>
      <c r="C461" s="97">
        <v>2015</v>
      </c>
      <c r="D461" s="95" t="s">
        <v>19</v>
      </c>
      <c r="E461" s="98">
        <v>1</v>
      </c>
      <c r="F461" s="98">
        <v>6</v>
      </c>
      <c r="G461" s="98">
        <v>13</v>
      </c>
      <c r="H461" s="98">
        <v>0</v>
      </c>
      <c r="I461" s="98">
        <v>13</v>
      </c>
      <c r="J461" s="99">
        <v>0</v>
      </c>
      <c r="K461" s="99">
        <v>0</v>
      </c>
      <c r="L461" s="99">
        <v>40</v>
      </c>
      <c r="M461" s="98">
        <v>55</v>
      </c>
      <c r="N461" s="98">
        <v>55</v>
      </c>
      <c r="O461" s="100">
        <v>75</v>
      </c>
      <c r="P461" s="98">
        <v>42</v>
      </c>
      <c r="Q461" s="99">
        <v>44.847826086956502</v>
      </c>
      <c r="R461" s="100">
        <v>30</v>
      </c>
      <c r="S461" s="101">
        <v>42277</v>
      </c>
      <c r="T461">
        <f t="shared" si="199"/>
        <v>0</v>
      </c>
      <c r="U461">
        <f t="shared" si="200"/>
        <v>1</v>
      </c>
      <c r="V461">
        <f t="shared" si="201"/>
        <v>0</v>
      </c>
      <c r="W461">
        <f t="shared" si="216"/>
        <v>0</v>
      </c>
      <c r="Y461" s="19">
        <f t="shared" si="202"/>
        <v>0</v>
      </c>
      <c r="Z461" s="19">
        <f t="shared" si="203"/>
        <v>1</v>
      </c>
      <c r="AA461" s="19">
        <f t="shared" si="204"/>
        <v>1</v>
      </c>
      <c r="AB461" s="19">
        <f t="shared" si="217"/>
        <v>0</v>
      </c>
      <c r="AC461">
        <f t="shared" si="205"/>
        <v>0</v>
      </c>
      <c r="AD461">
        <f t="shared" si="218"/>
        <v>0</v>
      </c>
      <c r="AE461">
        <f t="shared" si="206"/>
        <v>0</v>
      </c>
      <c r="AF461">
        <f t="shared" si="219"/>
        <v>0</v>
      </c>
      <c r="AG461">
        <f t="shared" si="207"/>
        <v>0</v>
      </c>
      <c r="AH461">
        <f t="shared" si="220"/>
        <v>0</v>
      </c>
      <c r="AI461">
        <f t="shared" si="208"/>
        <v>0</v>
      </c>
      <c r="AJ461">
        <f t="shared" si="221"/>
        <v>0</v>
      </c>
      <c r="AL461" s="19">
        <f t="shared" si="209"/>
        <v>0</v>
      </c>
      <c r="AM461" s="15">
        <f t="shared" si="210"/>
        <v>0</v>
      </c>
      <c r="AN461" s="15">
        <f t="shared" si="211"/>
        <v>1</v>
      </c>
      <c r="AO461">
        <f t="shared" si="197"/>
        <v>0</v>
      </c>
      <c r="AP461" s="15">
        <f t="shared" si="212"/>
        <v>0</v>
      </c>
      <c r="AQ461">
        <f t="shared" si="222"/>
        <v>0</v>
      </c>
      <c r="AR461" s="15">
        <f t="shared" si="213"/>
        <v>0</v>
      </c>
      <c r="AS461">
        <f t="shared" si="223"/>
        <v>0</v>
      </c>
      <c r="AT461" s="15">
        <f t="shared" si="214"/>
        <v>0</v>
      </c>
      <c r="AU461">
        <f t="shared" si="224"/>
        <v>0</v>
      </c>
      <c r="AV461" s="15">
        <f t="shared" si="215"/>
        <v>0</v>
      </c>
      <c r="AW461">
        <f t="shared" si="198"/>
        <v>0</v>
      </c>
    </row>
    <row r="462" spans="1:49" ht="15" customHeight="1">
      <c r="A462" s="95" t="s">
        <v>34</v>
      </c>
      <c r="B462" s="96">
        <v>16</v>
      </c>
      <c r="C462" s="97">
        <v>2015</v>
      </c>
      <c r="D462" s="95" t="s">
        <v>17</v>
      </c>
      <c r="E462" s="98">
        <v>2</v>
      </c>
      <c r="F462" s="98">
        <v>7</v>
      </c>
      <c r="G462" s="98">
        <v>26</v>
      </c>
      <c r="H462" s="98">
        <v>7</v>
      </c>
      <c r="I462" s="98">
        <v>19</v>
      </c>
      <c r="J462" s="99">
        <v>26.923076923076898</v>
      </c>
      <c r="K462" s="99">
        <v>17.948717948717899</v>
      </c>
      <c r="L462" s="99">
        <v>40</v>
      </c>
      <c r="M462" s="98">
        <v>49</v>
      </c>
      <c r="N462" s="98">
        <v>62</v>
      </c>
      <c r="O462" s="100">
        <v>75</v>
      </c>
      <c r="P462" s="98">
        <v>23</v>
      </c>
      <c r="Q462" s="99">
        <v>28.088888888888899</v>
      </c>
      <c r="R462" s="100">
        <v>30</v>
      </c>
      <c r="S462" s="101">
        <v>42277</v>
      </c>
      <c r="T462">
        <f t="shared" si="199"/>
        <v>0</v>
      </c>
      <c r="U462">
        <f t="shared" si="200"/>
        <v>1</v>
      </c>
      <c r="V462">
        <f t="shared" si="201"/>
        <v>0</v>
      </c>
      <c r="W462">
        <f t="shared" si="216"/>
        <v>0</v>
      </c>
      <c r="Y462" s="19">
        <f t="shared" si="202"/>
        <v>0</v>
      </c>
      <c r="Z462" s="19">
        <f t="shared" si="203"/>
        <v>1</v>
      </c>
      <c r="AA462" s="19">
        <f t="shared" si="204"/>
        <v>0</v>
      </c>
      <c r="AB462" s="19">
        <f t="shared" si="217"/>
        <v>0</v>
      </c>
      <c r="AC462">
        <f t="shared" si="205"/>
        <v>1</v>
      </c>
      <c r="AD462">
        <f t="shared" si="218"/>
        <v>0</v>
      </c>
      <c r="AE462">
        <f t="shared" si="206"/>
        <v>0</v>
      </c>
      <c r="AF462">
        <f t="shared" si="219"/>
        <v>0</v>
      </c>
      <c r="AG462">
        <f t="shared" si="207"/>
        <v>0</v>
      </c>
      <c r="AH462">
        <f t="shared" si="220"/>
        <v>0</v>
      </c>
      <c r="AI462">
        <f t="shared" si="208"/>
        <v>0</v>
      </c>
      <c r="AJ462">
        <f t="shared" si="221"/>
        <v>0</v>
      </c>
      <c r="AL462" s="19">
        <f t="shared" si="209"/>
        <v>0</v>
      </c>
      <c r="AM462" s="15">
        <f t="shared" si="210"/>
        <v>0</v>
      </c>
      <c r="AN462" s="15">
        <f t="shared" si="211"/>
        <v>0</v>
      </c>
      <c r="AO462">
        <f t="shared" si="197"/>
        <v>0</v>
      </c>
      <c r="AP462" s="15">
        <f t="shared" si="212"/>
        <v>1</v>
      </c>
      <c r="AQ462">
        <f t="shared" si="222"/>
        <v>0</v>
      </c>
      <c r="AR462" s="15">
        <f t="shared" si="213"/>
        <v>0</v>
      </c>
      <c r="AS462">
        <f t="shared" si="223"/>
        <v>0</v>
      </c>
      <c r="AT462" s="15">
        <f t="shared" si="214"/>
        <v>0</v>
      </c>
      <c r="AU462">
        <f t="shared" si="224"/>
        <v>0</v>
      </c>
      <c r="AV462" s="15">
        <f t="shared" si="215"/>
        <v>0</v>
      </c>
      <c r="AW462">
        <f t="shared" si="198"/>
        <v>0</v>
      </c>
    </row>
    <row r="463" spans="1:49" ht="15" customHeight="1">
      <c r="A463" s="95" t="s">
        <v>34</v>
      </c>
      <c r="B463" s="96">
        <v>16</v>
      </c>
      <c r="C463" s="97">
        <v>2015</v>
      </c>
      <c r="D463" s="95" t="s">
        <v>20</v>
      </c>
      <c r="E463" s="98">
        <v>3</v>
      </c>
      <c r="F463" s="98">
        <v>6</v>
      </c>
      <c r="G463" s="98">
        <v>2</v>
      </c>
      <c r="H463" s="98">
        <v>1</v>
      </c>
      <c r="I463" s="98">
        <v>1</v>
      </c>
      <c r="J463" s="99">
        <v>50</v>
      </c>
      <c r="K463" s="99">
        <v>19.512195121951201</v>
      </c>
      <c r="L463" s="99">
        <v>40</v>
      </c>
      <c r="M463" s="98">
        <v>29</v>
      </c>
      <c r="N463" s="98">
        <v>68</v>
      </c>
      <c r="O463" s="100">
        <v>75</v>
      </c>
      <c r="P463" s="98">
        <v>27</v>
      </c>
      <c r="Q463" s="99">
        <v>25.3186813186813</v>
      </c>
      <c r="R463" s="100">
        <v>30</v>
      </c>
      <c r="S463" s="101">
        <v>42277</v>
      </c>
      <c r="T463">
        <f t="shared" si="199"/>
        <v>0</v>
      </c>
      <c r="U463">
        <f t="shared" si="200"/>
        <v>1</v>
      </c>
      <c r="V463">
        <f t="shared" si="201"/>
        <v>0</v>
      </c>
      <c r="W463">
        <f t="shared" si="216"/>
        <v>0</v>
      </c>
      <c r="Y463" s="19">
        <f t="shared" si="202"/>
        <v>0</v>
      </c>
      <c r="Z463" s="19">
        <f t="shared" si="203"/>
        <v>1</v>
      </c>
      <c r="AA463" s="19">
        <f t="shared" si="204"/>
        <v>0</v>
      </c>
      <c r="AB463" s="19">
        <f t="shared" si="217"/>
        <v>0</v>
      </c>
      <c r="AC463">
        <f t="shared" si="205"/>
        <v>0</v>
      </c>
      <c r="AD463">
        <f t="shared" si="218"/>
        <v>0</v>
      </c>
      <c r="AE463">
        <f t="shared" si="206"/>
        <v>1</v>
      </c>
      <c r="AF463">
        <f t="shared" si="219"/>
        <v>0</v>
      </c>
      <c r="AG463">
        <f t="shared" si="207"/>
        <v>0</v>
      </c>
      <c r="AH463">
        <f t="shared" si="220"/>
        <v>0</v>
      </c>
      <c r="AI463">
        <f t="shared" si="208"/>
        <v>0</v>
      </c>
      <c r="AJ463">
        <f t="shared" si="221"/>
        <v>0</v>
      </c>
      <c r="AL463" s="19">
        <f t="shared" si="209"/>
        <v>0</v>
      </c>
      <c r="AM463" s="15">
        <f t="shared" si="210"/>
        <v>0</v>
      </c>
      <c r="AN463" s="15">
        <f t="shared" si="211"/>
        <v>0</v>
      </c>
      <c r="AO463">
        <f t="shared" si="197"/>
        <v>0</v>
      </c>
      <c r="AP463" s="15">
        <f t="shared" si="212"/>
        <v>0</v>
      </c>
      <c r="AQ463">
        <f t="shared" si="222"/>
        <v>0</v>
      </c>
      <c r="AR463" s="15">
        <f t="shared" si="213"/>
        <v>1</v>
      </c>
      <c r="AS463">
        <f t="shared" si="223"/>
        <v>0</v>
      </c>
      <c r="AT463" s="15">
        <f t="shared" si="214"/>
        <v>0</v>
      </c>
      <c r="AU463">
        <f t="shared" si="224"/>
        <v>0</v>
      </c>
      <c r="AV463" s="15">
        <f t="shared" si="215"/>
        <v>0</v>
      </c>
      <c r="AW463">
        <f t="shared" si="198"/>
        <v>0</v>
      </c>
    </row>
    <row r="464" spans="1:49" ht="15" customHeight="1">
      <c r="A464" s="95" t="s">
        <v>34</v>
      </c>
      <c r="B464" s="96">
        <v>16</v>
      </c>
      <c r="C464" s="97">
        <v>2015</v>
      </c>
      <c r="D464" s="95" t="s">
        <v>21</v>
      </c>
      <c r="E464" s="98">
        <v>4</v>
      </c>
      <c r="F464" s="98">
        <v>2</v>
      </c>
      <c r="G464" s="98">
        <v>10</v>
      </c>
      <c r="H464" s="98">
        <v>7</v>
      </c>
      <c r="I464" s="98">
        <v>3</v>
      </c>
      <c r="J464" s="99">
        <v>70</v>
      </c>
      <c r="K464" s="99">
        <v>29.411764705882401</v>
      </c>
      <c r="L464" s="99">
        <v>40</v>
      </c>
      <c r="M464" s="98">
        <v>29</v>
      </c>
      <c r="N464" s="98">
        <v>70</v>
      </c>
      <c r="O464" s="100">
        <v>75</v>
      </c>
      <c r="P464" s="98">
        <v>19</v>
      </c>
      <c r="Q464" s="99">
        <v>23.7173913043478</v>
      </c>
      <c r="R464" s="100">
        <v>30</v>
      </c>
      <c r="S464" s="101">
        <v>42277</v>
      </c>
      <c r="T464">
        <f t="shared" si="199"/>
        <v>0</v>
      </c>
      <c r="U464">
        <f t="shared" si="200"/>
        <v>1</v>
      </c>
      <c r="V464">
        <f t="shared" si="201"/>
        <v>0</v>
      </c>
      <c r="W464">
        <f t="shared" si="216"/>
        <v>0</v>
      </c>
      <c r="Y464" s="19">
        <f t="shared" si="202"/>
        <v>0</v>
      </c>
      <c r="Z464" s="19">
        <f t="shared" si="203"/>
        <v>1</v>
      </c>
      <c r="AA464" s="19">
        <f t="shared" si="204"/>
        <v>0</v>
      </c>
      <c r="AB464" s="19">
        <f t="shared" si="217"/>
        <v>0</v>
      </c>
      <c r="AC464">
        <f t="shared" si="205"/>
        <v>0</v>
      </c>
      <c r="AD464">
        <f t="shared" si="218"/>
        <v>0</v>
      </c>
      <c r="AE464">
        <f t="shared" si="206"/>
        <v>0</v>
      </c>
      <c r="AF464">
        <f t="shared" si="219"/>
        <v>0</v>
      </c>
      <c r="AG464">
        <f t="shared" si="207"/>
        <v>1</v>
      </c>
      <c r="AH464">
        <f t="shared" si="220"/>
        <v>0</v>
      </c>
      <c r="AI464">
        <f t="shared" si="208"/>
        <v>0</v>
      </c>
      <c r="AJ464">
        <f t="shared" si="221"/>
        <v>0</v>
      </c>
      <c r="AL464" s="19">
        <f t="shared" si="209"/>
        <v>0</v>
      </c>
      <c r="AM464" s="15">
        <f t="shared" si="210"/>
        <v>0</v>
      </c>
      <c r="AN464" s="15">
        <f t="shared" si="211"/>
        <v>0</v>
      </c>
      <c r="AO464">
        <f t="shared" si="197"/>
        <v>0</v>
      </c>
      <c r="AP464" s="15">
        <f t="shared" si="212"/>
        <v>0</v>
      </c>
      <c r="AQ464">
        <f t="shared" si="222"/>
        <v>0</v>
      </c>
      <c r="AR464" s="15">
        <f t="shared" si="213"/>
        <v>0</v>
      </c>
      <c r="AS464">
        <f t="shared" si="223"/>
        <v>0</v>
      </c>
      <c r="AT464" s="15">
        <f t="shared" si="214"/>
        <v>1</v>
      </c>
      <c r="AU464">
        <f t="shared" si="224"/>
        <v>0</v>
      </c>
      <c r="AV464" s="15">
        <f t="shared" si="215"/>
        <v>0</v>
      </c>
      <c r="AW464">
        <f t="shared" si="198"/>
        <v>0</v>
      </c>
    </row>
    <row r="465" spans="1:49" ht="15" customHeight="1">
      <c r="A465" s="95" t="s">
        <v>34</v>
      </c>
      <c r="B465" s="96">
        <v>16</v>
      </c>
      <c r="C465" s="97">
        <v>2015</v>
      </c>
      <c r="D465" s="95" t="s">
        <v>18</v>
      </c>
      <c r="E465" s="98">
        <v>5</v>
      </c>
      <c r="F465" s="98">
        <v>21</v>
      </c>
      <c r="G465" s="98">
        <v>51</v>
      </c>
      <c r="H465" s="98">
        <v>15</v>
      </c>
      <c r="I465" s="98">
        <v>36</v>
      </c>
      <c r="J465" s="94"/>
      <c r="K465" s="99">
        <v>29.411764705882401</v>
      </c>
      <c r="L465" s="99">
        <v>40</v>
      </c>
      <c r="M465" s="94"/>
      <c r="N465" s="98">
        <v>70</v>
      </c>
      <c r="O465" s="100">
        <v>75</v>
      </c>
      <c r="P465" s="94"/>
      <c r="Q465" s="99">
        <v>30.493196899718601</v>
      </c>
      <c r="R465" s="100">
        <v>30</v>
      </c>
      <c r="S465" s="101">
        <v>42277</v>
      </c>
      <c r="T465">
        <f t="shared" si="199"/>
        <v>0</v>
      </c>
      <c r="U465">
        <f t="shared" si="200"/>
        <v>1</v>
      </c>
      <c r="V465">
        <f t="shared" si="201"/>
        <v>1</v>
      </c>
      <c r="W465">
        <f t="shared" si="216"/>
        <v>0</v>
      </c>
      <c r="Y465" s="19">
        <f t="shared" si="202"/>
        <v>0</v>
      </c>
      <c r="Z465" s="19">
        <f t="shared" si="203"/>
        <v>1</v>
      </c>
      <c r="AA465" s="19">
        <f t="shared" si="204"/>
        <v>0</v>
      </c>
      <c r="AB465" s="19">
        <f t="shared" si="217"/>
        <v>0</v>
      </c>
      <c r="AC465">
        <f t="shared" si="205"/>
        <v>0</v>
      </c>
      <c r="AD465">
        <f t="shared" si="218"/>
        <v>0</v>
      </c>
      <c r="AE465">
        <f t="shared" si="206"/>
        <v>0</v>
      </c>
      <c r="AF465">
        <f t="shared" si="219"/>
        <v>0</v>
      </c>
      <c r="AG465">
        <f t="shared" si="207"/>
        <v>0</v>
      </c>
      <c r="AH465">
        <f t="shared" si="220"/>
        <v>0</v>
      </c>
      <c r="AI465">
        <f t="shared" si="208"/>
        <v>1</v>
      </c>
      <c r="AJ465">
        <f t="shared" si="221"/>
        <v>0</v>
      </c>
      <c r="AL465" s="19">
        <f t="shared" si="209"/>
        <v>0</v>
      </c>
      <c r="AM465" s="15">
        <f t="shared" si="210"/>
        <v>0</v>
      </c>
      <c r="AN465" s="15">
        <f t="shared" si="211"/>
        <v>0</v>
      </c>
      <c r="AO465">
        <f t="shared" si="197"/>
        <v>0</v>
      </c>
      <c r="AP465" s="15">
        <f t="shared" si="212"/>
        <v>0</v>
      </c>
      <c r="AQ465">
        <f t="shared" si="222"/>
        <v>0</v>
      </c>
      <c r="AR465" s="15">
        <f t="shared" si="213"/>
        <v>0</v>
      </c>
      <c r="AS465">
        <f t="shared" si="223"/>
        <v>0</v>
      </c>
      <c r="AT465" s="15">
        <f t="shared" si="214"/>
        <v>0</v>
      </c>
      <c r="AU465">
        <f t="shared" si="224"/>
        <v>0</v>
      </c>
      <c r="AV465" s="15">
        <f t="shared" si="215"/>
        <v>1</v>
      </c>
      <c r="AW465">
        <f t="shared" si="198"/>
        <v>0</v>
      </c>
    </row>
    <row r="466" spans="1:49" ht="15" customHeight="1">
      <c r="A466" s="95" t="s">
        <v>34</v>
      </c>
      <c r="B466" s="96">
        <v>16</v>
      </c>
      <c r="C466" s="97">
        <v>2014</v>
      </c>
      <c r="D466" s="95" t="s">
        <v>19</v>
      </c>
      <c r="E466" s="98">
        <v>1</v>
      </c>
      <c r="F466" s="98">
        <v>11</v>
      </c>
      <c r="G466" s="98">
        <v>17</v>
      </c>
      <c r="H466" s="98">
        <v>6</v>
      </c>
      <c r="I466" s="98">
        <v>11</v>
      </c>
      <c r="J466" s="99">
        <v>35.294117647058798</v>
      </c>
      <c r="K466" s="99">
        <v>35.294117647058798</v>
      </c>
      <c r="L466" s="99">
        <v>40</v>
      </c>
      <c r="M466" s="98">
        <v>89</v>
      </c>
      <c r="N466" s="98">
        <v>89</v>
      </c>
      <c r="O466" s="100">
        <v>75</v>
      </c>
      <c r="P466" s="98">
        <v>72</v>
      </c>
      <c r="Q466" s="99">
        <v>75.25</v>
      </c>
      <c r="R466" s="100">
        <v>30</v>
      </c>
      <c r="S466" s="101">
        <v>42277</v>
      </c>
      <c r="T466">
        <f t="shared" si="199"/>
        <v>0</v>
      </c>
      <c r="U466">
        <f t="shared" si="200"/>
        <v>0</v>
      </c>
      <c r="V466">
        <f t="shared" si="201"/>
        <v>0</v>
      </c>
      <c r="W466">
        <f t="shared" si="216"/>
        <v>0</v>
      </c>
      <c r="Y466" s="19">
        <f t="shared" si="202"/>
        <v>0</v>
      </c>
      <c r="Z466" s="19">
        <f t="shared" si="203"/>
        <v>0</v>
      </c>
      <c r="AA466" s="19">
        <f t="shared" si="204"/>
        <v>1</v>
      </c>
      <c r="AB466" s="19">
        <f t="shared" si="217"/>
        <v>0</v>
      </c>
      <c r="AC466">
        <f t="shared" si="205"/>
        <v>0</v>
      </c>
      <c r="AD466">
        <f t="shared" si="218"/>
        <v>0</v>
      </c>
      <c r="AE466">
        <f t="shared" si="206"/>
        <v>0</v>
      </c>
      <c r="AF466">
        <f t="shared" si="219"/>
        <v>0</v>
      </c>
      <c r="AG466">
        <f t="shared" si="207"/>
        <v>0</v>
      </c>
      <c r="AH466">
        <f t="shared" si="220"/>
        <v>0</v>
      </c>
      <c r="AI466">
        <f t="shared" si="208"/>
        <v>0</v>
      </c>
      <c r="AJ466">
        <f t="shared" si="221"/>
        <v>0</v>
      </c>
      <c r="AL466" s="19">
        <f t="shared" si="209"/>
        <v>0</v>
      </c>
      <c r="AM466" s="15">
        <f t="shared" si="210"/>
        <v>1</v>
      </c>
      <c r="AN466" s="15">
        <f t="shared" si="211"/>
        <v>1</v>
      </c>
      <c r="AO466">
        <f t="shared" si="197"/>
        <v>0</v>
      </c>
      <c r="AP466" s="15">
        <f t="shared" si="212"/>
        <v>0</v>
      </c>
      <c r="AQ466">
        <f t="shared" si="222"/>
        <v>0</v>
      </c>
      <c r="AR466" s="15">
        <f t="shared" si="213"/>
        <v>0</v>
      </c>
      <c r="AS466">
        <f t="shared" si="223"/>
        <v>0</v>
      </c>
      <c r="AT466" s="15">
        <f t="shared" si="214"/>
        <v>0</v>
      </c>
      <c r="AU466">
        <f t="shared" si="224"/>
        <v>0</v>
      </c>
      <c r="AV466" s="15">
        <f t="shared" si="215"/>
        <v>0</v>
      </c>
      <c r="AW466">
        <f t="shared" si="198"/>
        <v>0</v>
      </c>
    </row>
    <row r="467" spans="1:49" ht="15" customHeight="1">
      <c r="A467" s="95" t="s">
        <v>67</v>
      </c>
      <c r="B467" s="96">
        <v>17.100000000000001</v>
      </c>
      <c r="C467" s="97">
        <v>2014</v>
      </c>
      <c r="D467" s="95" t="s">
        <v>19</v>
      </c>
      <c r="E467" s="98">
        <v>1</v>
      </c>
      <c r="F467" s="98">
        <v>6</v>
      </c>
      <c r="G467" s="98">
        <v>0</v>
      </c>
      <c r="H467" s="94"/>
      <c r="I467" s="94"/>
      <c r="J467" s="94"/>
      <c r="K467" s="94"/>
      <c r="L467" s="99">
        <v>30</v>
      </c>
      <c r="M467" s="98">
        <v>6</v>
      </c>
      <c r="N467" s="98">
        <v>6</v>
      </c>
      <c r="O467" s="100">
        <v>84</v>
      </c>
      <c r="P467" s="98">
        <v>6</v>
      </c>
      <c r="Q467" s="99">
        <v>2.5333333333333301</v>
      </c>
      <c r="R467" s="100">
        <v>50</v>
      </c>
      <c r="S467" s="101">
        <v>42277</v>
      </c>
      <c r="T467">
        <f t="shared" si="199"/>
        <v>0</v>
      </c>
      <c r="U467">
        <f t="shared" si="200"/>
        <v>0</v>
      </c>
      <c r="V467">
        <f t="shared" si="201"/>
        <v>0</v>
      </c>
      <c r="W467">
        <f t="shared" si="216"/>
        <v>0</v>
      </c>
      <c r="Y467" s="19">
        <f t="shared" si="202"/>
        <v>0</v>
      </c>
      <c r="Z467" s="19">
        <f t="shared" si="203"/>
        <v>0</v>
      </c>
      <c r="AA467" s="19">
        <f t="shared" si="204"/>
        <v>1</v>
      </c>
      <c r="AB467" s="19">
        <f t="shared" si="217"/>
        <v>0</v>
      </c>
      <c r="AC467">
        <f t="shared" si="205"/>
        <v>0</v>
      </c>
      <c r="AD467">
        <f t="shared" si="218"/>
        <v>0</v>
      </c>
      <c r="AE467">
        <f t="shared" si="206"/>
        <v>0</v>
      </c>
      <c r="AF467">
        <f t="shared" si="219"/>
        <v>0</v>
      </c>
      <c r="AG467">
        <f t="shared" si="207"/>
        <v>0</v>
      </c>
      <c r="AH467">
        <f t="shared" si="220"/>
        <v>0</v>
      </c>
      <c r="AI467">
        <f t="shared" si="208"/>
        <v>0</v>
      </c>
      <c r="AJ467">
        <f t="shared" si="221"/>
        <v>0</v>
      </c>
      <c r="AL467" s="19">
        <f t="shared" si="209"/>
        <v>0</v>
      </c>
      <c r="AM467" s="15">
        <f t="shared" si="210"/>
        <v>1</v>
      </c>
      <c r="AN467" s="15">
        <f t="shared" si="211"/>
        <v>1</v>
      </c>
      <c r="AO467">
        <f t="shared" si="197"/>
        <v>0</v>
      </c>
      <c r="AP467" s="15">
        <f t="shared" si="212"/>
        <v>0</v>
      </c>
      <c r="AQ467">
        <f t="shared" si="222"/>
        <v>0</v>
      </c>
      <c r="AR467" s="15">
        <f t="shared" si="213"/>
        <v>0</v>
      </c>
      <c r="AS467">
        <f t="shared" si="223"/>
        <v>0</v>
      </c>
      <c r="AT467" s="15">
        <f t="shared" si="214"/>
        <v>0</v>
      </c>
      <c r="AU467">
        <f t="shared" si="224"/>
        <v>0</v>
      </c>
      <c r="AV467" s="15">
        <f t="shared" si="215"/>
        <v>0</v>
      </c>
      <c r="AW467">
        <f t="shared" si="198"/>
        <v>0</v>
      </c>
    </row>
    <row r="468" spans="1:49" ht="15" customHeight="1">
      <c r="A468" s="95" t="s">
        <v>67</v>
      </c>
      <c r="B468" s="96">
        <v>17.100000000000001</v>
      </c>
      <c r="C468" s="97">
        <v>2015</v>
      </c>
      <c r="D468" s="95" t="s">
        <v>21</v>
      </c>
      <c r="E468" s="98">
        <v>4</v>
      </c>
      <c r="F468" s="98">
        <v>19</v>
      </c>
      <c r="G468" s="98">
        <v>15</v>
      </c>
      <c r="H468" s="98">
        <v>4</v>
      </c>
      <c r="I468" s="98">
        <v>11</v>
      </c>
      <c r="J468" s="99">
        <v>26.6666666666667</v>
      </c>
      <c r="K468" s="99">
        <v>27.9411764705882</v>
      </c>
      <c r="L468" s="99">
        <v>30</v>
      </c>
      <c r="M468" s="98">
        <v>126</v>
      </c>
      <c r="N468" s="98">
        <v>179</v>
      </c>
      <c r="O468" s="100">
        <v>84</v>
      </c>
      <c r="P468" s="98">
        <v>111</v>
      </c>
      <c r="Q468" s="99">
        <v>111.02173913043499</v>
      </c>
      <c r="R468" s="100">
        <v>50</v>
      </c>
      <c r="S468" s="101">
        <v>42277</v>
      </c>
      <c r="T468">
        <f t="shared" si="199"/>
        <v>0</v>
      </c>
      <c r="U468">
        <f t="shared" si="200"/>
        <v>1</v>
      </c>
      <c r="V468">
        <f t="shared" si="201"/>
        <v>0</v>
      </c>
      <c r="W468">
        <f t="shared" si="216"/>
        <v>0</v>
      </c>
      <c r="Y468" s="19">
        <f t="shared" si="202"/>
        <v>0</v>
      </c>
      <c r="Z468" s="19">
        <f t="shared" si="203"/>
        <v>1</v>
      </c>
      <c r="AA468" s="19">
        <f t="shared" si="204"/>
        <v>0</v>
      </c>
      <c r="AB468" s="19">
        <f t="shared" si="217"/>
        <v>0</v>
      </c>
      <c r="AC468">
        <f t="shared" si="205"/>
        <v>0</v>
      </c>
      <c r="AD468">
        <f t="shared" si="218"/>
        <v>0</v>
      </c>
      <c r="AE468">
        <f t="shared" si="206"/>
        <v>0</v>
      </c>
      <c r="AF468">
        <f t="shared" si="219"/>
        <v>0</v>
      </c>
      <c r="AG468">
        <f t="shared" si="207"/>
        <v>1</v>
      </c>
      <c r="AH468">
        <f t="shared" si="220"/>
        <v>0</v>
      </c>
      <c r="AI468">
        <f t="shared" si="208"/>
        <v>0</v>
      </c>
      <c r="AJ468">
        <f t="shared" si="221"/>
        <v>0</v>
      </c>
      <c r="AL468" s="19">
        <f t="shared" si="209"/>
        <v>0</v>
      </c>
      <c r="AM468" s="15">
        <f t="shared" si="210"/>
        <v>0</v>
      </c>
      <c r="AN468" s="15">
        <f t="shared" si="211"/>
        <v>0</v>
      </c>
      <c r="AO468">
        <f t="shared" si="197"/>
        <v>0</v>
      </c>
      <c r="AP468" s="15">
        <f t="shared" si="212"/>
        <v>0</v>
      </c>
      <c r="AQ468">
        <f t="shared" si="222"/>
        <v>0</v>
      </c>
      <c r="AR468" s="15">
        <f t="shared" si="213"/>
        <v>0</v>
      </c>
      <c r="AS468">
        <f t="shared" si="223"/>
        <v>0</v>
      </c>
      <c r="AT468" s="15">
        <f t="shared" si="214"/>
        <v>1</v>
      </c>
      <c r="AU468">
        <f t="shared" si="224"/>
        <v>0</v>
      </c>
      <c r="AV468" s="15">
        <f t="shared" si="215"/>
        <v>0</v>
      </c>
      <c r="AW468">
        <f t="shared" si="198"/>
        <v>0</v>
      </c>
    </row>
    <row r="469" spans="1:49" ht="15" customHeight="1">
      <c r="A469" s="95" t="s">
        <v>67</v>
      </c>
      <c r="B469" s="96">
        <v>17.100000000000001</v>
      </c>
      <c r="C469" s="97">
        <v>2015</v>
      </c>
      <c r="D469" s="95" t="s">
        <v>20</v>
      </c>
      <c r="E469" s="98">
        <v>3</v>
      </c>
      <c r="F469" s="98">
        <v>34</v>
      </c>
      <c r="G469" s="98">
        <v>24</v>
      </c>
      <c r="H469" s="98">
        <v>8</v>
      </c>
      <c r="I469" s="98">
        <v>16</v>
      </c>
      <c r="J469" s="99">
        <v>33.3333333333333</v>
      </c>
      <c r="K469" s="99">
        <v>28.301886792452802</v>
      </c>
      <c r="L469" s="99">
        <v>30</v>
      </c>
      <c r="M469" s="98">
        <v>131</v>
      </c>
      <c r="N469" s="98">
        <v>160</v>
      </c>
      <c r="O469" s="100">
        <v>84</v>
      </c>
      <c r="P469" s="98">
        <v>107</v>
      </c>
      <c r="Q469" s="99">
        <v>110.71428571428601</v>
      </c>
      <c r="R469" s="100">
        <v>50</v>
      </c>
      <c r="S469" s="101">
        <v>42277</v>
      </c>
      <c r="T469">
        <f t="shared" si="199"/>
        <v>0</v>
      </c>
      <c r="U469">
        <f t="shared" si="200"/>
        <v>1</v>
      </c>
      <c r="V469">
        <f t="shared" si="201"/>
        <v>0</v>
      </c>
      <c r="W469">
        <f t="shared" si="216"/>
        <v>0</v>
      </c>
      <c r="Y469" s="19">
        <f t="shared" si="202"/>
        <v>0</v>
      </c>
      <c r="Z469" s="19">
        <f t="shared" si="203"/>
        <v>1</v>
      </c>
      <c r="AA469" s="19">
        <f t="shared" si="204"/>
        <v>0</v>
      </c>
      <c r="AB469" s="19">
        <f t="shared" si="217"/>
        <v>0</v>
      </c>
      <c r="AC469">
        <f t="shared" si="205"/>
        <v>0</v>
      </c>
      <c r="AD469">
        <f t="shared" si="218"/>
        <v>0</v>
      </c>
      <c r="AE469">
        <f t="shared" si="206"/>
        <v>1</v>
      </c>
      <c r="AF469">
        <f t="shared" si="219"/>
        <v>0</v>
      </c>
      <c r="AG469">
        <f t="shared" si="207"/>
        <v>0</v>
      </c>
      <c r="AH469">
        <f t="shared" si="220"/>
        <v>0</v>
      </c>
      <c r="AI469">
        <f t="shared" si="208"/>
        <v>0</v>
      </c>
      <c r="AJ469">
        <f t="shared" si="221"/>
        <v>0</v>
      </c>
      <c r="AL469" s="19">
        <f t="shared" si="209"/>
        <v>0</v>
      </c>
      <c r="AM469" s="15">
        <f t="shared" si="210"/>
        <v>0</v>
      </c>
      <c r="AN469" s="15">
        <f t="shared" si="211"/>
        <v>0</v>
      </c>
      <c r="AO469">
        <f t="shared" si="197"/>
        <v>0</v>
      </c>
      <c r="AP469" s="15">
        <f t="shared" si="212"/>
        <v>0</v>
      </c>
      <c r="AQ469">
        <f t="shared" si="222"/>
        <v>0</v>
      </c>
      <c r="AR469" s="15">
        <f t="shared" si="213"/>
        <v>1</v>
      </c>
      <c r="AS469">
        <f t="shared" si="223"/>
        <v>0</v>
      </c>
      <c r="AT469" s="15">
        <f t="shared" si="214"/>
        <v>0</v>
      </c>
      <c r="AU469">
        <f t="shared" si="224"/>
        <v>0</v>
      </c>
      <c r="AV469" s="15">
        <f t="shared" si="215"/>
        <v>0</v>
      </c>
      <c r="AW469">
        <f t="shared" si="198"/>
        <v>0</v>
      </c>
    </row>
    <row r="470" spans="1:49" ht="15" customHeight="1">
      <c r="A470" s="95" t="s">
        <v>67</v>
      </c>
      <c r="B470" s="96">
        <v>17.100000000000001</v>
      </c>
      <c r="C470" s="97">
        <v>2015</v>
      </c>
      <c r="D470" s="95" t="s">
        <v>17</v>
      </c>
      <c r="E470" s="98">
        <v>2</v>
      </c>
      <c r="F470" s="98">
        <v>27</v>
      </c>
      <c r="G470" s="98">
        <v>14</v>
      </c>
      <c r="H470" s="98">
        <v>4</v>
      </c>
      <c r="I470" s="98">
        <v>10</v>
      </c>
      <c r="J470" s="99">
        <v>28.571428571428601</v>
      </c>
      <c r="K470" s="99">
        <v>24.137931034482801</v>
      </c>
      <c r="L470" s="99">
        <v>30</v>
      </c>
      <c r="M470" s="98">
        <v>111</v>
      </c>
      <c r="N470" s="98">
        <v>126</v>
      </c>
      <c r="O470" s="100">
        <v>84</v>
      </c>
      <c r="P470" s="98">
        <v>97</v>
      </c>
      <c r="Q470" s="99">
        <v>87.4</v>
      </c>
      <c r="R470" s="100">
        <v>50</v>
      </c>
      <c r="S470" s="101">
        <v>42277</v>
      </c>
      <c r="T470">
        <f t="shared" si="199"/>
        <v>0</v>
      </c>
      <c r="U470">
        <f t="shared" si="200"/>
        <v>1</v>
      </c>
      <c r="V470">
        <f t="shared" si="201"/>
        <v>0</v>
      </c>
      <c r="W470">
        <f t="shared" si="216"/>
        <v>0</v>
      </c>
      <c r="Y470" s="19">
        <f t="shared" si="202"/>
        <v>0</v>
      </c>
      <c r="Z470" s="19">
        <f t="shared" si="203"/>
        <v>1</v>
      </c>
      <c r="AA470" s="19">
        <f t="shared" si="204"/>
        <v>0</v>
      </c>
      <c r="AB470" s="19">
        <f t="shared" si="217"/>
        <v>0</v>
      </c>
      <c r="AC470">
        <f t="shared" si="205"/>
        <v>1</v>
      </c>
      <c r="AD470">
        <f t="shared" si="218"/>
        <v>0</v>
      </c>
      <c r="AE470">
        <f t="shared" si="206"/>
        <v>0</v>
      </c>
      <c r="AF470">
        <f t="shared" si="219"/>
        <v>0</v>
      </c>
      <c r="AG470">
        <f t="shared" si="207"/>
        <v>0</v>
      </c>
      <c r="AH470">
        <f t="shared" si="220"/>
        <v>0</v>
      </c>
      <c r="AI470">
        <f t="shared" si="208"/>
        <v>0</v>
      </c>
      <c r="AJ470">
        <f t="shared" si="221"/>
        <v>0</v>
      </c>
      <c r="AL470" s="19">
        <f t="shared" si="209"/>
        <v>0</v>
      </c>
      <c r="AM470" s="15">
        <f t="shared" si="210"/>
        <v>0</v>
      </c>
      <c r="AN470" s="15">
        <f t="shared" si="211"/>
        <v>0</v>
      </c>
      <c r="AO470">
        <f t="shared" si="197"/>
        <v>0</v>
      </c>
      <c r="AP470" s="15">
        <f t="shared" si="212"/>
        <v>1</v>
      </c>
      <c r="AQ470">
        <f t="shared" si="222"/>
        <v>0</v>
      </c>
      <c r="AR470" s="15">
        <f t="shared" si="213"/>
        <v>0</v>
      </c>
      <c r="AS470">
        <f t="shared" si="223"/>
        <v>0</v>
      </c>
      <c r="AT470" s="15">
        <f t="shared" si="214"/>
        <v>0</v>
      </c>
      <c r="AU470">
        <f t="shared" si="224"/>
        <v>0</v>
      </c>
      <c r="AV470" s="15">
        <f t="shared" si="215"/>
        <v>0</v>
      </c>
      <c r="AW470">
        <f t="shared" si="198"/>
        <v>0</v>
      </c>
    </row>
    <row r="471" spans="1:49" ht="15" customHeight="1">
      <c r="A471" s="95" t="s">
        <v>67</v>
      </c>
      <c r="B471" s="96">
        <v>17.100000000000001</v>
      </c>
      <c r="C471" s="97">
        <v>2015</v>
      </c>
      <c r="D471" s="95" t="s">
        <v>19</v>
      </c>
      <c r="E471" s="98">
        <v>1</v>
      </c>
      <c r="F471" s="98">
        <v>15</v>
      </c>
      <c r="G471" s="98">
        <v>15</v>
      </c>
      <c r="H471" s="98">
        <v>3</v>
      </c>
      <c r="I471" s="98">
        <v>12</v>
      </c>
      <c r="J471" s="99">
        <v>20</v>
      </c>
      <c r="K471" s="99">
        <v>20</v>
      </c>
      <c r="L471" s="99">
        <v>30</v>
      </c>
      <c r="M471" s="98">
        <v>99</v>
      </c>
      <c r="N471" s="98">
        <v>99</v>
      </c>
      <c r="O471" s="100">
        <v>84</v>
      </c>
      <c r="P471" s="98">
        <v>84</v>
      </c>
      <c r="Q471" s="99">
        <v>81.195652173913004</v>
      </c>
      <c r="R471" s="100">
        <v>50</v>
      </c>
      <c r="S471" s="101">
        <v>42277</v>
      </c>
      <c r="T471">
        <f t="shared" si="199"/>
        <v>0</v>
      </c>
      <c r="U471">
        <f t="shared" si="200"/>
        <v>1</v>
      </c>
      <c r="V471">
        <f t="shared" si="201"/>
        <v>0</v>
      </c>
      <c r="W471">
        <f t="shared" si="216"/>
        <v>0</v>
      </c>
      <c r="Y471" s="19">
        <f t="shared" si="202"/>
        <v>0</v>
      </c>
      <c r="Z471" s="19">
        <f t="shared" si="203"/>
        <v>1</v>
      </c>
      <c r="AA471" s="19">
        <f t="shared" si="204"/>
        <v>1</v>
      </c>
      <c r="AB471" s="19">
        <f t="shared" si="217"/>
        <v>0</v>
      </c>
      <c r="AC471">
        <f t="shared" si="205"/>
        <v>0</v>
      </c>
      <c r="AD471">
        <f t="shared" si="218"/>
        <v>0</v>
      </c>
      <c r="AE471">
        <f t="shared" si="206"/>
        <v>0</v>
      </c>
      <c r="AF471">
        <f t="shared" si="219"/>
        <v>0</v>
      </c>
      <c r="AG471">
        <f t="shared" si="207"/>
        <v>0</v>
      </c>
      <c r="AH471">
        <f t="shared" si="220"/>
        <v>0</v>
      </c>
      <c r="AI471">
        <f t="shared" si="208"/>
        <v>0</v>
      </c>
      <c r="AJ471">
        <f t="shared" si="221"/>
        <v>0</v>
      </c>
      <c r="AL471" s="19">
        <f t="shared" si="209"/>
        <v>0</v>
      </c>
      <c r="AM471" s="15">
        <f t="shared" si="210"/>
        <v>0</v>
      </c>
      <c r="AN471" s="15">
        <f t="shared" si="211"/>
        <v>1</v>
      </c>
      <c r="AO471">
        <f t="shared" si="197"/>
        <v>0</v>
      </c>
      <c r="AP471" s="15">
        <f t="shared" si="212"/>
        <v>0</v>
      </c>
      <c r="AQ471">
        <f t="shared" si="222"/>
        <v>0</v>
      </c>
      <c r="AR471" s="15">
        <f t="shared" si="213"/>
        <v>0</v>
      </c>
      <c r="AS471">
        <f t="shared" si="223"/>
        <v>0</v>
      </c>
      <c r="AT471" s="15">
        <f t="shared" si="214"/>
        <v>0</v>
      </c>
      <c r="AU471">
        <f t="shared" si="224"/>
        <v>0</v>
      </c>
      <c r="AV471" s="15">
        <f t="shared" si="215"/>
        <v>0</v>
      </c>
      <c r="AW471">
        <f t="shared" si="198"/>
        <v>0</v>
      </c>
    </row>
    <row r="472" spans="1:49" ht="15" customHeight="1">
      <c r="A472" s="95" t="s">
        <v>67</v>
      </c>
      <c r="B472" s="96">
        <v>17.100000000000001</v>
      </c>
      <c r="C472" s="97">
        <v>2014</v>
      </c>
      <c r="D472" s="95" t="s">
        <v>18</v>
      </c>
      <c r="E472" s="98">
        <v>5</v>
      </c>
      <c r="F472" s="98">
        <v>97</v>
      </c>
      <c r="G472" s="98">
        <v>13</v>
      </c>
      <c r="H472" s="98">
        <v>2</v>
      </c>
      <c r="I472" s="98">
        <v>11</v>
      </c>
      <c r="J472" s="94"/>
      <c r="K472" s="99">
        <v>15.384615384615399</v>
      </c>
      <c r="L472" s="99">
        <v>30</v>
      </c>
      <c r="M472" s="94"/>
      <c r="N472" s="98">
        <v>97</v>
      </c>
      <c r="O472" s="100">
        <v>84</v>
      </c>
      <c r="P472" s="94"/>
      <c r="Q472" s="99">
        <v>35.337844401974799</v>
      </c>
      <c r="R472" s="100">
        <v>50</v>
      </c>
      <c r="S472" s="101">
        <v>42277</v>
      </c>
      <c r="T472">
        <f t="shared" si="199"/>
        <v>0</v>
      </c>
      <c r="U472">
        <f t="shared" si="200"/>
        <v>0</v>
      </c>
      <c r="V472">
        <f t="shared" si="201"/>
        <v>1</v>
      </c>
      <c r="W472">
        <f t="shared" si="216"/>
        <v>0</v>
      </c>
      <c r="Y472" s="19">
        <f t="shared" si="202"/>
        <v>0</v>
      </c>
      <c r="Z472" s="19">
        <f t="shared" si="203"/>
        <v>0</v>
      </c>
      <c r="AA472" s="19">
        <f t="shared" si="204"/>
        <v>0</v>
      </c>
      <c r="AB472" s="19">
        <f t="shared" si="217"/>
        <v>0</v>
      </c>
      <c r="AC472">
        <f t="shared" si="205"/>
        <v>0</v>
      </c>
      <c r="AD472">
        <f t="shared" si="218"/>
        <v>0</v>
      </c>
      <c r="AE472">
        <f t="shared" si="206"/>
        <v>0</v>
      </c>
      <c r="AF472">
        <f t="shared" si="219"/>
        <v>0</v>
      </c>
      <c r="AG472">
        <f t="shared" si="207"/>
        <v>0</v>
      </c>
      <c r="AH472">
        <f t="shared" si="220"/>
        <v>0</v>
      </c>
      <c r="AI472">
        <f t="shared" si="208"/>
        <v>1</v>
      </c>
      <c r="AJ472">
        <f t="shared" si="221"/>
        <v>0</v>
      </c>
      <c r="AL472" s="19">
        <f t="shared" si="209"/>
        <v>0</v>
      </c>
      <c r="AM472" s="15">
        <f t="shared" si="210"/>
        <v>1</v>
      </c>
      <c r="AN472" s="15">
        <f t="shared" si="211"/>
        <v>0</v>
      </c>
      <c r="AO472">
        <f t="shared" si="197"/>
        <v>0</v>
      </c>
      <c r="AP472" s="15">
        <f t="shared" si="212"/>
        <v>0</v>
      </c>
      <c r="AQ472">
        <f t="shared" si="222"/>
        <v>0</v>
      </c>
      <c r="AR472" s="15">
        <f t="shared" si="213"/>
        <v>0</v>
      </c>
      <c r="AS472">
        <f t="shared" si="223"/>
        <v>0</v>
      </c>
      <c r="AT472" s="15">
        <f t="shared" si="214"/>
        <v>0</v>
      </c>
      <c r="AU472">
        <f t="shared" si="224"/>
        <v>0</v>
      </c>
      <c r="AV472" s="15">
        <f t="shared" si="215"/>
        <v>1</v>
      </c>
      <c r="AW472">
        <f t="shared" si="198"/>
        <v>0</v>
      </c>
    </row>
    <row r="473" spans="1:49" ht="15" customHeight="1">
      <c r="A473" s="95" t="s">
        <v>67</v>
      </c>
      <c r="B473" s="96">
        <v>17.100000000000001</v>
      </c>
      <c r="C473" s="97">
        <v>2014</v>
      </c>
      <c r="D473" s="95" t="s">
        <v>21</v>
      </c>
      <c r="E473" s="98">
        <v>4</v>
      </c>
      <c r="F473" s="98">
        <v>31</v>
      </c>
      <c r="G473" s="98">
        <v>10</v>
      </c>
      <c r="H473" s="98">
        <v>2</v>
      </c>
      <c r="I473" s="98">
        <v>8</v>
      </c>
      <c r="J473" s="99">
        <v>20</v>
      </c>
      <c r="K473" s="99">
        <v>15.384615384615399</v>
      </c>
      <c r="L473" s="99">
        <v>30</v>
      </c>
      <c r="M473" s="98">
        <v>94</v>
      </c>
      <c r="N473" s="98">
        <v>97</v>
      </c>
      <c r="O473" s="100">
        <v>84</v>
      </c>
      <c r="P473" s="98">
        <v>84</v>
      </c>
      <c r="Q473" s="99">
        <v>71.891304347826093</v>
      </c>
      <c r="R473" s="100">
        <v>50</v>
      </c>
      <c r="S473" s="101">
        <v>42277</v>
      </c>
      <c r="T473">
        <f t="shared" si="199"/>
        <v>0</v>
      </c>
      <c r="U473">
        <f t="shared" si="200"/>
        <v>0</v>
      </c>
      <c r="V473">
        <f t="shared" si="201"/>
        <v>0</v>
      </c>
      <c r="W473">
        <f t="shared" si="216"/>
        <v>0</v>
      </c>
      <c r="Y473" s="19">
        <f t="shared" si="202"/>
        <v>0</v>
      </c>
      <c r="Z473" s="19">
        <f t="shared" si="203"/>
        <v>0</v>
      </c>
      <c r="AA473" s="19">
        <f t="shared" si="204"/>
        <v>0</v>
      </c>
      <c r="AB473" s="19">
        <f t="shared" si="217"/>
        <v>0</v>
      </c>
      <c r="AC473">
        <f t="shared" si="205"/>
        <v>0</v>
      </c>
      <c r="AD473">
        <f t="shared" si="218"/>
        <v>0</v>
      </c>
      <c r="AE473">
        <f t="shared" si="206"/>
        <v>0</v>
      </c>
      <c r="AF473">
        <f t="shared" si="219"/>
        <v>0</v>
      </c>
      <c r="AG473">
        <f t="shared" si="207"/>
        <v>1</v>
      </c>
      <c r="AH473">
        <f t="shared" si="220"/>
        <v>0</v>
      </c>
      <c r="AI473">
        <f t="shared" si="208"/>
        <v>0</v>
      </c>
      <c r="AJ473">
        <f t="shared" si="221"/>
        <v>0</v>
      </c>
      <c r="AL473" s="19">
        <f t="shared" si="209"/>
        <v>0</v>
      </c>
      <c r="AM473" s="15">
        <f t="shared" si="210"/>
        <v>1</v>
      </c>
      <c r="AN473" s="15">
        <f t="shared" si="211"/>
        <v>0</v>
      </c>
      <c r="AO473">
        <f t="shared" si="197"/>
        <v>0</v>
      </c>
      <c r="AP473" s="15">
        <f t="shared" si="212"/>
        <v>0</v>
      </c>
      <c r="AQ473">
        <f t="shared" si="222"/>
        <v>0</v>
      </c>
      <c r="AR473" s="15">
        <f t="shared" si="213"/>
        <v>0</v>
      </c>
      <c r="AS473">
        <f t="shared" si="223"/>
        <v>0</v>
      </c>
      <c r="AT473" s="15">
        <f t="shared" si="214"/>
        <v>1</v>
      </c>
      <c r="AU473">
        <f t="shared" si="224"/>
        <v>0</v>
      </c>
      <c r="AV473" s="15">
        <f t="shared" si="215"/>
        <v>0</v>
      </c>
      <c r="AW473">
        <f t="shared" si="198"/>
        <v>0</v>
      </c>
    </row>
    <row r="474" spans="1:49" ht="15" customHeight="1">
      <c r="A474" s="95" t="s">
        <v>67</v>
      </c>
      <c r="B474" s="96">
        <v>17.100000000000001</v>
      </c>
      <c r="C474" s="97">
        <v>2014</v>
      </c>
      <c r="D474" s="95" t="s">
        <v>17</v>
      </c>
      <c r="E474" s="98">
        <v>2</v>
      </c>
      <c r="F474" s="98">
        <v>23</v>
      </c>
      <c r="G474" s="98">
        <v>0</v>
      </c>
      <c r="H474" s="94"/>
      <c r="I474" s="94"/>
      <c r="J474" s="94"/>
      <c r="K474" s="94"/>
      <c r="L474" s="99">
        <v>30</v>
      </c>
      <c r="M474" s="98">
        <v>29</v>
      </c>
      <c r="N474" s="98">
        <v>29</v>
      </c>
      <c r="O474" s="100">
        <v>84</v>
      </c>
      <c r="P474" s="98">
        <v>29</v>
      </c>
      <c r="Q474" s="99">
        <v>17.3333333333333</v>
      </c>
      <c r="R474" s="100">
        <v>50</v>
      </c>
      <c r="S474" s="101">
        <v>42277</v>
      </c>
      <c r="T474">
        <f t="shared" si="199"/>
        <v>0</v>
      </c>
      <c r="U474">
        <f t="shared" si="200"/>
        <v>0</v>
      </c>
      <c r="V474">
        <f t="shared" si="201"/>
        <v>0</v>
      </c>
      <c r="W474">
        <f t="shared" si="216"/>
        <v>0</v>
      </c>
      <c r="Y474" s="19">
        <f t="shared" si="202"/>
        <v>0</v>
      </c>
      <c r="Z474" s="19">
        <f t="shared" si="203"/>
        <v>0</v>
      </c>
      <c r="AA474" s="19">
        <f t="shared" si="204"/>
        <v>0</v>
      </c>
      <c r="AB474" s="19">
        <f t="shared" si="217"/>
        <v>0</v>
      </c>
      <c r="AC474">
        <f t="shared" si="205"/>
        <v>1</v>
      </c>
      <c r="AD474">
        <f t="shared" si="218"/>
        <v>0</v>
      </c>
      <c r="AE474">
        <f t="shared" si="206"/>
        <v>0</v>
      </c>
      <c r="AF474">
        <f t="shared" si="219"/>
        <v>0</v>
      </c>
      <c r="AG474">
        <f t="shared" si="207"/>
        <v>0</v>
      </c>
      <c r="AH474">
        <f t="shared" si="220"/>
        <v>0</v>
      </c>
      <c r="AI474">
        <f t="shared" si="208"/>
        <v>0</v>
      </c>
      <c r="AJ474">
        <f t="shared" si="221"/>
        <v>0</v>
      </c>
      <c r="AL474" s="19">
        <f t="shared" si="209"/>
        <v>0</v>
      </c>
      <c r="AM474" s="15">
        <f t="shared" si="210"/>
        <v>1</v>
      </c>
      <c r="AN474" s="15">
        <f t="shared" si="211"/>
        <v>0</v>
      </c>
      <c r="AO474">
        <f t="shared" si="197"/>
        <v>0</v>
      </c>
      <c r="AP474" s="15">
        <f t="shared" si="212"/>
        <v>1</v>
      </c>
      <c r="AQ474">
        <f t="shared" si="222"/>
        <v>0</v>
      </c>
      <c r="AR474" s="15">
        <f t="shared" si="213"/>
        <v>0</v>
      </c>
      <c r="AS474">
        <f t="shared" si="223"/>
        <v>0</v>
      </c>
      <c r="AT474" s="15">
        <f t="shared" si="214"/>
        <v>0</v>
      </c>
      <c r="AU474">
        <f t="shared" si="224"/>
        <v>0</v>
      </c>
      <c r="AV474" s="15">
        <f t="shared" si="215"/>
        <v>0</v>
      </c>
      <c r="AW474">
        <f t="shared" si="198"/>
        <v>0</v>
      </c>
    </row>
    <row r="475" spans="1:49" ht="15" customHeight="1">
      <c r="A475" s="95" t="s">
        <v>67</v>
      </c>
      <c r="B475" s="96">
        <v>17.100000000000001</v>
      </c>
      <c r="C475" s="97">
        <v>2015</v>
      </c>
      <c r="D475" s="95" t="s">
        <v>18</v>
      </c>
      <c r="E475" s="98">
        <v>5</v>
      </c>
      <c r="F475" s="98">
        <v>95</v>
      </c>
      <c r="G475" s="98">
        <v>68</v>
      </c>
      <c r="H475" s="98">
        <v>19</v>
      </c>
      <c r="I475" s="98">
        <v>49</v>
      </c>
      <c r="J475" s="94"/>
      <c r="K475" s="99">
        <v>27.9411764705882</v>
      </c>
      <c r="L475" s="99">
        <v>30</v>
      </c>
      <c r="M475" s="94"/>
      <c r="N475" s="98">
        <v>179</v>
      </c>
      <c r="O475" s="100">
        <v>84</v>
      </c>
      <c r="P475" s="94"/>
      <c r="Q475" s="99">
        <v>97.582919254658407</v>
      </c>
      <c r="R475" s="100">
        <v>50</v>
      </c>
      <c r="S475" s="101">
        <v>42277</v>
      </c>
      <c r="T475">
        <f t="shared" si="199"/>
        <v>0</v>
      </c>
      <c r="U475">
        <f t="shared" si="200"/>
        <v>1</v>
      </c>
      <c r="V475">
        <f t="shared" si="201"/>
        <v>1</v>
      </c>
      <c r="W475">
        <f t="shared" si="216"/>
        <v>0</v>
      </c>
      <c r="Y475" s="19">
        <f t="shared" si="202"/>
        <v>0</v>
      </c>
      <c r="Z475" s="19">
        <f t="shared" si="203"/>
        <v>1</v>
      </c>
      <c r="AA475" s="19">
        <f t="shared" si="204"/>
        <v>0</v>
      </c>
      <c r="AB475" s="19">
        <f t="shared" si="217"/>
        <v>0</v>
      </c>
      <c r="AC475">
        <f t="shared" si="205"/>
        <v>0</v>
      </c>
      <c r="AD475">
        <f t="shared" si="218"/>
        <v>0</v>
      </c>
      <c r="AE475">
        <f t="shared" si="206"/>
        <v>0</v>
      </c>
      <c r="AF475">
        <f t="shared" si="219"/>
        <v>0</v>
      </c>
      <c r="AG475">
        <f t="shared" si="207"/>
        <v>0</v>
      </c>
      <c r="AH475">
        <f t="shared" si="220"/>
        <v>0</v>
      </c>
      <c r="AI475">
        <f t="shared" si="208"/>
        <v>1</v>
      </c>
      <c r="AJ475">
        <f t="shared" si="221"/>
        <v>0</v>
      </c>
      <c r="AL475" s="19">
        <f t="shared" si="209"/>
        <v>0</v>
      </c>
      <c r="AM475" s="15">
        <f t="shared" si="210"/>
        <v>0</v>
      </c>
      <c r="AN475" s="15">
        <f t="shared" si="211"/>
        <v>0</v>
      </c>
      <c r="AO475">
        <f t="shared" ref="AO475:AO538" si="225">SUM(AL475*AM475*AN475)</f>
        <v>0</v>
      </c>
      <c r="AP475" s="15">
        <f t="shared" si="212"/>
        <v>0</v>
      </c>
      <c r="AQ475">
        <f t="shared" si="222"/>
        <v>0</v>
      </c>
      <c r="AR475" s="15">
        <f t="shared" si="213"/>
        <v>0</v>
      </c>
      <c r="AS475">
        <f t="shared" si="223"/>
        <v>0</v>
      </c>
      <c r="AT475" s="15">
        <f t="shared" si="214"/>
        <v>0</v>
      </c>
      <c r="AU475">
        <f t="shared" si="224"/>
        <v>0</v>
      </c>
      <c r="AV475" s="15">
        <f t="shared" si="215"/>
        <v>1</v>
      </c>
      <c r="AW475">
        <f t="shared" si="198"/>
        <v>0</v>
      </c>
    </row>
    <row r="476" spans="1:49" ht="15" customHeight="1">
      <c r="A476" s="95" t="s">
        <v>67</v>
      </c>
      <c r="B476" s="96">
        <v>17.100000000000001</v>
      </c>
      <c r="C476" s="97">
        <v>2014</v>
      </c>
      <c r="D476" s="95" t="s">
        <v>20</v>
      </c>
      <c r="E476" s="98">
        <v>3</v>
      </c>
      <c r="F476" s="98">
        <v>37</v>
      </c>
      <c r="G476" s="98">
        <v>3</v>
      </c>
      <c r="H476" s="98">
        <v>0</v>
      </c>
      <c r="I476" s="98">
        <v>3</v>
      </c>
      <c r="J476" s="99">
        <v>0</v>
      </c>
      <c r="K476" s="99">
        <v>0</v>
      </c>
      <c r="L476" s="99">
        <v>30</v>
      </c>
      <c r="M476" s="98">
        <v>66</v>
      </c>
      <c r="N476" s="98">
        <v>66</v>
      </c>
      <c r="O476" s="100">
        <v>84</v>
      </c>
      <c r="P476" s="98">
        <v>63</v>
      </c>
      <c r="Q476" s="99">
        <v>49.593406593406598</v>
      </c>
      <c r="R476" s="100">
        <v>50</v>
      </c>
      <c r="S476" s="101">
        <v>42277</v>
      </c>
      <c r="T476">
        <f t="shared" si="199"/>
        <v>0</v>
      </c>
      <c r="U476">
        <f t="shared" si="200"/>
        <v>0</v>
      </c>
      <c r="V476">
        <f t="shared" si="201"/>
        <v>0</v>
      </c>
      <c r="W476">
        <f t="shared" si="216"/>
        <v>0</v>
      </c>
      <c r="Y476" s="19">
        <f t="shared" si="202"/>
        <v>0</v>
      </c>
      <c r="Z476" s="19">
        <f t="shared" si="203"/>
        <v>0</v>
      </c>
      <c r="AA476" s="19">
        <f t="shared" si="204"/>
        <v>0</v>
      </c>
      <c r="AB476" s="19">
        <f t="shared" si="217"/>
        <v>0</v>
      </c>
      <c r="AC476">
        <f t="shared" si="205"/>
        <v>0</v>
      </c>
      <c r="AD476">
        <f t="shared" si="218"/>
        <v>0</v>
      </c>
      <c r="AE476">
        <f t="shared" si="206"/>
        <v>1</v>
      </c>
      <c r="AF476">
        <f t="shared" si="219"/>
        <v>0</v>
      </c>
      <c r="AG476">
        <f t="shared" si="207"/>
        <v>0</v>
      </c>
      <c r="AH476">
        <f t="shared" si="220"/>
        <v>0</v>
      </c>
      <c r="AI476">
        <f t="shared" si="208"/>
        <v>0</v>
      </c>
      <c r="AJ476">
        <f t="shared" si="221"/>
        <v>0</v>
      </c>
      <c r="AL476" s="19">
        <f t="shared" si="209"/>
        <v>0</v>
      </c>
      <c r="AM476" s="15">
        <f t="shared" si="210"/>
        <v>1</v>
      </c>
      <c r="AN476" s="15">
        <f t="shared" si="211"/>
        <v>0</v>
      </c>
      <c r="AO476">
        <f t="shared" si="225"/>
        <v>0</v>
      </c>
      <c r="AP476" s="15">
        <f t="shared" si="212"/>
        <v>0</v>
      </c>
      <c r="AQ476">
        <f t="shared" si="222"/>
        <v>0</v>
      </c>
      <c r="AR476" s="15">
        <f t="shared" si="213"/>
        <v>1</v>
      </c>
      <c r="AS476">
        <f t="shared" si="223"/>
        <v>0</v>
      </c>
      <c r="AT476" s="15">
        <f t="shared" si="214"/>
        <v>0</v>
      </c>
      <c r="AU476">
        <f t="shared" si="224"/>
        <v>0</v>
      </c>
      <c r="AV476" s="15">
        <f t="shared" si="215"/>
        <v>0</v>
      </c>
      <c r="AW476">
        <f t="shared" si="198"/>
        <v>0</v>
      </c>
    </row>
    <row r="477" spans="1:49" ht="15" customHeight="1">
      <c r="A477" s="95" t="s">
        <v>130</v>
      </c>
      <c r="B477" s="96">
        <v>14.1</v>
      </c>
      <c r="C477" s="97">
        <v>2015</v>
      </c>
      <c r="D477" s="95" t="s">
        <v>20</v>
      </c>
      <c r="E477" s="98">
        <v>3</v>
      </c>
      <c r="F477" s="98">
        <v>41</v>
      </c>
      <c r="G477" s="98">
        <v>46</v>
      </c>
      <c r="H477" s="98">
        <v>38</v>
      </c>
      <c r="I477" s="98">
        <v>8</v>
      </c>
      <c r="J477" s="99">
        <v>82.608695652173907</v>
      </c>
      <c r="K477" s="99">
        <v>74.038461538461505</v>
      </c>
      <c r="L477" s="99">
        <v>40</v>
      </c>
      <c r="M477" s="98">
        <v>156</v>
      </c>
      <c r="N477" s="98">
        <v>242</v>
      </c>
      <c r="O477" s="100">
        <v>30</v>
      </c>
      <c r="P477" s="98">
        <v>110</v>
      </c>
      <c r="Q477" s="99">
        <v>67.585714285714303</v>
      </c>
      <c r="R477" s="100">
        <v>30</v>
      </c>
      <c r="S477" s="101">
        <v>42277</v>
      </c>
      <c r="T477">
        <f t="shared" si="199"/>
        <v>0</v>
      </c>
      <c r="U477">
        <f t="shared" si="200"/>
        <v>1</v>
      </c>
      <c r="V477">
        <f t="shared" si="201"/>
        <v>0</v>
      </c>
      <c r="W477">
        <f t="shared" si="216"/>
        <v>0</v>
      </c>
      <c r="Y477" s="19">
        <f t="shared" si="202"/>
        <v>0</v>
      </c>
      <c r="Z477" s="19">
        <f t="shared" si="203"/>
        <v>1</v>
      </c>
      <c r="AA477" s="19">
        <f t="shared" si="204"/>
        <v>0</v>
      </c>
      <c r="AB477" s="19">
        <f t="shared" si="217"/>
        <v>0</v>
      </c>
      <c r="AC477">
        <f t="shared" si="205"/>
        <v>0</v>
      </c>
      <c r="AD477">
        <f t="shared" si="218"/>
        <v>0</v>
      </c>
      <c r="AE477">
        <f t="shared" si="206"/>
        <v>1</v>
      </c>
      <c r="AF477">
        <f t="shared" si="219"/>
        <v>0</v>
      </c>
      <c r="AG477">
        <f t="shared" si="207"/>
        <v>0</v>
      </c>
      <c r="AH477">
        <f t="shared" si="220"/>
        <v>0</v>
      </c>
      <c r="AI477">
        <f t="shared" si="208"/>
        <v>0</v>
      </c>
      <c r="AJ477">
        <f t="shared" si="221"/>
        <v>0</v>
      </c>
      <c r="AL477" s="19">
        <f t="shared" si="209"/>
        <v>0</v>
      </c>
      <c r="AM477" s="15">
        <f t="shared" si="210"/>
        <v>0</v>
      </c>
      <c r="AN477" s="15">
        <f t="shared" si="211"/>
        <v>0</v>
      </c>
      <c r="AO477">
        <f t="shared" si="225"/>
        <v>0</v>
      </c>
      <c r="AP477" s="15">
        <f t="shared" si="212"/>
        <v>0</v>
      </c>
      <c r="AQ477">
        <f t="shared" si="222"/>
        <v>0</v>
      </c>
      <c r="AR477" s="15">
        <f t="shared" si="213"/>
        <v>1</v>
      </c>
      <c r="AS477">
        <f t="shared" si="223"/>
        <v>0</v>
      </c>
      <c r="AT477" s="15">
        <f t="shared" si="214"/>
        <v>0</v>
      </c>
      <c r="AU477">
        <f t="shared" si="224"/>
        <v>0</v>
      </c>
      <c r="AV477" s="15">
        <f t="shared" si="215"/>
        <v>0</v>
      </c>
      <c r="AW477">
        <f t="shared" si="198"/>
        <v>0</v>
      </c>
    </row>
    <row r="478" spans="1:49" ht="15" customHeight="1">
      <c r="A478" s="95" t="s">
        <v>130</v>
      </c>
      <c r="B478" s="96">
        <v>14.1</v>
      </c>
      <c r="C478" s="97">
        <v>2013</v>
      </c>
      <c r="D478" s="95" t="s">
        <v>20</v>
      </c>
      <c r="E478" s="98">
        <v>3</v>
      </c>
      <c r="F478" s="98">
        <v>40</v>
      </c>
      <c r="G478" s="98">
        <v>13</v>
      </c>
      <c r="H478" s="98">
        <v>11</v>
      </c>
      <c r="I478" s="98">
        <v>2</v>
      </c>
      <c r="J478" s="99">
        <v>84.615384615384599</v>
      </c>
      <c r="K478" s="99">
        <v>84.615384615384599</v>
      </c>
      <c r="L478" s="99">
        <v>40</v>
      </c>
      <c r="M478" s="98">
        <v>40</v>
      </c>
      <c r="N478" s="98">
        <v>40</v>
      </c>
      <c r="O478" s="100">
        <v>30</v>
      </c>
      <c r="P478" s="98">
        <v>27</v>
      </c>
      <c r="Q478" s="99">
        <v>16.672131147540998</v>
      </c>
      <c r="R478" s="100">
        <v>30</v>
      </c>
      <c r="S478" s="101">
        <v>42277</v>
      </c>
      <c r="T478">
        <f t="shared" si="199"/>
        <v>0</v>
      </c>
      <c r="U478">
        <f t="shared" si="200"/>
        <v>0</v>
      </c>
      <c r="V478">
        <f t="shared" si="201"/>
        <v>0</v>
      </c>
      <c r="W478">
        <f t="shared" si="216"/>
        <v>0</v>
      </c>
      <c r="Y478" s="19">
        <f t="shared" si="202"/>
        <v>0</v>
      </c>
      <c r="Z478" s="19">
        <f t="shared" si="203"/>
        <v>0</v>
      </c>
      <c r="AA478" s="19">
        <f t="shared" si="204"/>
        <v>0</v>
      </c>
      <c r="AB478" s="19">
        <f t="shared" si="217"/>
        <v>0</v>
      </c>
      <c r="AC478">
        <f t="shared" si="205"/>
        <v>0</v>
      </c>
      <c r="AD478">
        <f t="shared" si="218"/>
        <v>0</v>
      </c>
      <c r="AE478">
        <f t="shared" si="206"/>
        <v>1</v>
      </c>
      <c r="AF478">
        <f t="shared" si="219"/>
        <v>0</v>
      </c>
      <c r="AG478">
        <f t="shared" si="207"/>
        <v>0</v>
      </c>
      <c r="AH478">
        <f t="shared" si="220"/>
        <v>0</v>
      </c>
      <c r="AI478">
        <f t="shared" si="208"/>
        <v>0</v>
      </c>
      <c r="AJ478">
        <f t="shared" si="221"/>
        <v>0</v>
      </c>
      <c r="AL478" s="19">
        <f t="shared" si="209"/>
        <v>0</v>
      </c>
      <c r="AM478" s="15">
        <f t="shared" si="210"/>
        <v>0</v>
      </c>
      <c r="AN478" s="15">
        <f t="shared" si="211"/>
        <v>0</v>
      </c>
      <c r="AO478">
        <f t="shared" si="225"/>
        <v>0</v>
      </c>
      <c r="AP478" s="15">
        <f t="shared" si="212"/>
        <v>0</v>
      </c>
      <c r="AQ478">
        <f t="shared" si="222"/>
        <v>0</v>
      </c>
      <c r="AR478" s="15">
        <f t="shared" si="213"/>
        <v>1</v>
      </c>
      <c r="AS478">
        <f t="shared" si="223"/>
        <v>0</v>
      </c>
      <c r="AT478" s="15">
        <f t="shared" si="214"/>
        <v>0</v>
      </c>
      <c r="AU478">
        <f t="shared" si="224"/>
        <v>0</v>
      </c>
      <c r="AV478" s="15">
        <f t="shared" si="215"/>
        <v>0</v>
      </c>
      <c r="AW478">
        <f t="shared" si="198"/>
        <v>0</v>
      </c>
    </row>
    <row r="479" spans="1:49" ht="15" customHeight="1">
      <c r="A479" s="95" t="s">
        <v>130</v>
      </c>
      <c r="B479" s="96">
        <v>14.1</v>
      </c>
      <c r="C479" s="97">
        <v>2013</v>
      </c>
      <c r="D479" s="95" t="s">
        <v>21</v>
      </c>
      <c r="E479" s="98">
        <v>4</v>
      </c>
      <c r="F479" s="98">
        <v>52</v>
      </c>
      <c r="G479" s="98">
        <v>18</v>
      </c>
      <c r="H479" s="98">
        <v>11</v>
      </c>
      <c r="I479" s="98">
        <v>7</v>
      </c>
      <c r="J479" s="99">
        <v>61.1111111111111</v>
      </c>
      <c r="K479" s="99">
        <v>70.9677419354839</v>
      </c>
      <c r="L479" s="99">
        <v>40</v>
      </c>
      <c r="M479" s="98">
        <v>79</v>
      </c>
      <c r="N479" s="98">
        <v>92</v>
      </c>
      <c r="O479" s="100">
        <v>30</v>
      </c>
      <c r="P479" s="98">
        <v>61</v>
      </c>
      <c r="Q479" s="99">
        <v>44.847826086956502</v>
      </c>
      <c r="R479" s="100">
        <v>30</v>
      </c>
      <c r="S479" s="101">
        <v>42277</v>
      </c>
      <c r="T479">
        <f t="shared" si="199"/>
        <v>0</v>
      </c>
      <c r="U479">
        <f t="shared" si="200"/>
        <v>0</v>
      </c>
      <c r="V479">
        <f t="shared" si="201"/>
        <v>0</v>
      </c>
      <c r="W479">
        <f t="shared" si="216"/>
        <v>0</v>
      </c>
      <c r="Y479" s="19">
        <f t="shared" si="202"/>
        <v>0</v>
      </c>
      <c r="Z479" s="19">
        <f t="shared" si="203"/>
        <v>0</v>
      </c>
      <c r="AA479" s="19">
        <f t="shared" si="204"/>
        <v>0</v>
      </c>
      <c r="AB479" s="19">
        <f t="shared" si="217"/>
        <v>0</v>
      </c>
      <c r="AC479">
        <f t="shared" si="205"/>
        <v>0</v>
      </c>
      <c r="AD479">
        <f t="shared" si="218"/>
        <v>0</v>
      </c>
      <c r="AE479">
        <f t="shared" si="206"/>
        <v>0</v>
      </c>
      <c r="AF479">
        <f t="shared" si="219"/>
        <v>0</v>
      </c>
      <c r="AG479">
        <f t="shared" si="207"/>
        <v>1</v>
      </c>
      <c r="AH479">
        <f t="shared" si="220"/>
        <v>0</v>
      </c>
      <c r="AI479">
        <f t="shared" si="208"/>
        <v>0</v>
      </c>
      <c r="AJ479">
        <f t="shared" si="221"/>
        <v>0</v>
      </c>
      <c r="AL479" s="19">
        <f t="shared" si="209"/>
        <v>0</v>
      </c>
      <c r="AM479" s="15">
        <f t="shared" si="210"/>
        <v>0</v>
      </c>
      <c r="AN479" s="15">
        <f t="shared" si="211"/>
        <v>0</v>
      </c>
      <c r="AO479">
        <f t="shared" si="225"/>
        <v>0</v>
      </c>
      <c r="AP479" s="15">
        <f t="shared" si="212"/>
        <v>0</v>
      </c>
      <c r="AQ479">
        <f t="shared" si="222"/>
        <v>0</v>
      </c>
      <c r="AR479" s="15">
        <f t="shared" si="213"/>
        <v>0</v>
      </c>
      <c r="AS479">
        <f t="shared" si="223"/>
        <v>0</v>
      </c>
      <c r="AT479" s="15">
        <f t="shared" si="214"/>
        <v>1</v>
      </c>
      <c r="AU479">
        <f t="shared" si="224"/>
        <v>0</v>
      </c>
      <c r="AV479" s="15">
        <f t="shared" si="215"/>
        <v>0</v>
      </c>
      <c r="AW479">
        <f t="shared" si="198"/>
        <v>0</v>
      </c>
    </row>
    <row r="480" spans="1:49" ht="15" customHeight="1">
      <c r="A480" s="95" t="s">
        <v>130</v>
      </c>
      <c r="B480" s="96">
        <v>14.1</v>
      </c>
      <c r="C480" s="97">
        <v>2015</v>
      </c>
      <c r="D480" s="95" t="s">
        <v>21</v>
      </c>
      <c r="E480" s="98">
        <v>4</v>
      </c>
      <c r="F480" s="98">
        <v>44</v>
      </c>
      <c r="G480" s="98">
        <v>24</v>
      </c>
      <c r="H480" s="98">
        <v>21</v>
      </c>
      <c r="I480" s="98">
        <v>3</v>
      </c>
      <c r="J480" s="99">
        <v>87.5</v>
      </c>
      <c r="K480" s="99">
        <v>76.5625</v>
      </c>
      <c r="L480" s="99">
        <v>40</v>
      </c>
      <c r="M480" s="98">
        <v>137</v>
      </c>
      <c r="N480" s="98">
        <v>286</v>
      </c>
      <c r="O480" s="100">
        <v>30</v>
      </c>
      <c r="P480" s="98">
        <v>113</v>
      </c>
      <c r="Q480" s="99">
        <v>87.619565217391298</v>
      </c>
      <c r="R480" s="100">
        <v>30</v>
      </c>
      <c r="S480" s="101">
        <v>42277</v>
      </c>
      <c r="T480">
        <f t="shared" si="199"/>
        <v>0</v>
      </c>
      <c r="U480">
        <f t="shared" si="200"/>
        <v>1</v>
      </c>
      <c r="V480">
        <f t="shared" si="201"/>
        <v>0</v>
      </c>
      <c r="W480">
        <f t="shared" si="216"/>
        <v>0</v>
      </c>
      <c r="Y480" s="19">
        <f t="shared" si="202"/>
        <v>0</v>
      </c>
      <c r="Z480" s="19">
        <f t="shared" si="203"/>
        <v>1</v>
      </c>
      <c r="AA480" s="19">
        <f t="shared" si="204"/>
        <v>0</v>
      </c>
      <c r="AB480" s="19">
        <f t="shared" si="217"/>
        <v>0</v>
      </c>
      <c r="AC480">
        <f t="shared" si="205"/>
        <v>0</v>
      </c>
      <c r="AD480">
        <f t="shared" si="218"/>
        <v>0</v>
      </c>
      <c r="AE480">
        <f t="shared" si="206"/>
        <v>0</v>
      </c>
      <c r="AF480">
        <f t="shared" si="219"/>
        <v>0</v>
      </c>
      <c r="AG480">
        <f t="shared" si="207"/>
        <v>1</v>
      </c>
      <c r="AH480">
        <f t="shared" si="220"/>
        <v>0</v>
      </c>
      <c r="AI480">
        <f t="shared" si="208"/>
        <v>0</v>
      </c>
      <c r="AJ480">
        <f t="shared" si="221"/>
        <v>0</v>
      </c>
      <c r="AL480" s="19">
        <f t="shared" si="209"/>
        <v>0</v>
      </c>
      <c r="AM480" s="15">
        <f t="shared" si="210"/>
        <v>0</v>
      </c>
      <c r="AN480" s="15">
        <f t="shared" si="211"/>
        <v>0</v>
      </c>
      <c r="AO480">
        <f t="shared" si="225"/>
        <v>0</v>
      </c>
      <c r="AP480" s="15">
        <f t="shared" si="212"/>
        <v>0</v>
      </c>
      <c r="AQ480">
        <f t="shared" si="222"/>
        <v>0</v>
      </c>
      <c r="AR480" s="15">
        <f t="shared" si="213"/>
        <v>0</v>
      </c>
      <c r="AS480">
        <f t="shared" si="223"/>
        <v>0</v>
      </c>
      <c r="AT480" s="15">
        <f t="shared" si="214"/>
        <v>1</v>
      </c>
      <c r="AU480">
        <f t="shared" si="224"/>
        <v>0</v>
      </c>
      <c r="AV480" s="15">
        <f t="shared" si="215"/>
        <v>0</v>
      </c>
      <c r="AW480">
        <f t="shared" si="198"/>
        <v>0</v>
      </c>
    </row>
    <row r="481" spans="1:49" ht="15" customHeight="1">
      <c r="A481" s="95" t="s">
        <v>130</v>
      </c>
      <c r="B481" s="96">
        <v>14.1</v>
      </c>
      <c r="C481" s="97">
        <v>2015</v>
      </c>
      <c r="D481" s="95" t="s">
        <v>17</v>
      </c>
      <c r="E481" s="98">
        <v>2</v>
      </c>
      <c r="F481" s="98">
        <v>57</v>
      </c>
      <c r="G481" s="98">
        <v>38</v>
      </c>
      <c r="H481" s="98">
        <v>24</v>
      </c>
      <c r="I481" s="98">
        <v>14</v>
      </c>
      <c r="J481" s="99">
        <v>63.157894736842103</v>
      </c>
      <c r="K481" s="99">
        <v>67.241379310344797</v>
      </c>
      <c r="L481" s="99">
        <v>40</v>
      </c>
      <c r="M481" s="98">
        <v>174</v>
      </c>
      <c r="N481" s="98">
        <v>201</v>
      </c>
      <c r="O481" s="100">
        <v>30</v>
      </c>
      <c r="P481" s="98">
        <v>136</v>
      </c>
      <c r="Q481" s="99">
        <v>55.988888888888901</v>
      </c>
      <c r="R481" s="100">
        <v>30</v>
      </c>
      <c r="S481" s="101">
        <v>42277</v>
      </c>
      <c r="T481">
        <f t="shared" si="199"/>
        <v>0</v>
      </c>
      <c r="U481">
        <f t="shared" si="200"/>
        <v>1</v>
      </c>
      <c r="V481">
        <f t="shared" si="201"/>
        <v>0</v>
      </c>
      <c r="W481">
        <f t="shared" si="216"/>
        <v>0</v>
      </c>
      <c r="Y481" s="19">
        <f t="shared" si="202"/>
        <v>0</v>
      </c>
      <c r="Z481" s="19">
        <f t="shared" si="203"/>
        <v>1</v>
      </c>
      <c r="AA481" s="19">
        <f t="shared" si="204"/>
        <v>0</v>
      </c>
      <c r="AB481" s="19">
        <f t="shared" si="217"/>
        <v>0</v>
      </c>
      <c r="AC481">
        <f t="shared" si="205"/>
        <v>1</v>
      </c>
      <c r="AD481">
        <f t="shared" si="218"/>
        <v>0</v>
      </c>
      <c r="AE481">
        <f t="shared" si="206"/>
        <v>0</v>
      </c>
      <c r="AF481">
        <f t="shared" si="219"/>
        <v>0</v>
      </c>
      <c r="AG481">
        <f t="shared" si="207"/>
        <v>0</v>
      </c>
      <c r="AH481">
        <f t="shared" si="220"/>
        <v>0</v>
      </c>
      <c r="AI481">
        <f t="shared" si="208"/>
        <v>0</v>
      </c>
      <c r="AJ481">
        <f t="shared" si="221"/>
        <v>0</v>
      </c>
      <c r="AL481" s="19">
        <f t="shared" si="209"/>
        <v>0</v>
      </c>
      <c r="AM481" s="15">
        <f t="shared" si="210"/>
        <v>0</v>
      </c>
      <c r="AN481" s="15">
        <f t="shared" si="211"/>
        <v>0</v>
      </c>
      <c r="AO481">
        <f t="shared" si="225"/>
        <v>0</v>
      </c>
      <c r="AP481" s="15">
        <f t="shared" si="212"/>
        <v>1</v>
      </c>
      <c r="AQ481">
        <f t="shared" si="222"/>
        <v>0</v>
      </c>
      <c r="AR481" s="15">
        <f t="shared" si="213"/>
        <v>0</v>
      </c>
      <c r="AS481">
        <f t="shared" si="223"/>
        <v>0</v>
      </c>
      <c r="AT481" s="15">
        <f t="shared" si="214"/>
        <v>0</v>
      </c>
      <c r="AU481">
        <f t="shared" si="224"/>
        <v>0</v>
      </c>
      <c r="AV481" s="15">
        <f t="shared" si="215"/>
        <v>0</v>
      </c>
      <c r="AW481">
        <f t="shared" si="198"/>
        <v>0</v>
      </c>
    </row>
    <row r="482" spans="1:49" ht="15" customHeight="1">
      <c r="A482" s="95" t="s">
        <v>130</v>
      </c>
      <c r="B482" s="96">
        <v>14.1</v>
      </c>
      <c r="C482" s="97">
        <v>2015</v>
      </c>
      <c r="D482" s="95" t="s">
        <v>19</v>
      </c>
      <c r="E482" s="98">
        <v>1</v>
      </c>
      <c r="F482" s="98">
        <v>56</v>
      </c>
      <c r="G482" s="98">
        <v>20</v>
      </c>
      <c r="H482" s="98">
        <v>15</v>
      </c>
      <c r="I482" s="98">
        <v>5</v>
      </c>
      <c r="J482" s="99">
        <v>75</v>
      </c>
      <c r="K482" s="99">
        <v>75</v>
      </c>
      <c r="L482" s="99">
        <v>40</v>
      </c>
      <c r="M482" s="98">
        <v>144</v>
      </c>
      <c r="N482" s="98">
        <v>144</v>
      </c>
      <c r="O482" s="100">
        <v>30</v>
      </c>
      <c r="P482" s="98">
        <v>124</v>
      </c>
      <c r="Q482" s="99">
        <v>51.304347826087003</v>
      </c>
      <c r="R482" s="100">
        <v>30</v>
      </c>
      <c r="S482" s="101">
        <v>42277</v>
      </c>
      <c r="T482">
        <f t="shared" si="199"/>
        <v>0</v>
      </c>
      <c r="U482">
        <f t="shared" si="200"/>
        <v>1</v>
      </c>
      <c r="V482">
        <f t="shared" si="201"/>
        <v>0</v>
      </c>
      <c r="W482">
        <f t="shared" si="216"/>
        <v>0</v>
      </c>
      <c r="Y482" s="19">
        <f t="shared" si="202"/>
        <v>0</v>
      </c>
      <c r="Z482" s="19">
        <f t="shared" si="203"/>
        <v>1</v>
      </c>
      <c r="AA482" s="19">
        <f t="shared" si="204"/>
        <v>1</v>
      </c>
      <c r="AB482" s="19">
        <f t="shared" si="217"/>
        <v>0</v>
      </c>
      <c r="AC482">
        <f t="shared" si="205"/>
        <v>0</v>
      </c>
      <c r="AD482">
        <f t="shared" si="218"/>
        <v>0</v>
      </c>
      <c r="AE482">
        <f t="shared" si="206"/>
        <v>0</v>
      </c>
      <c r="AF482">
        <f t="shared" si="219"/>
        <v>0</v>
      </c>
      <c r="AG482">
        <f t="shared" si="207"/>
        <v>0</v>
      </c>
      <c r="AH482">
        <f t="shared" si="220"/>
        <v>0</v>
      </c>
      <c r="AI482">
        <f t="shared" si="208"/>
        <v>0</v>
      </c>
      <c r="AJ482">
        <f t="shared" si="221"/>
        <v>0</v>
      </c>
      <c r="AL482" s="19">
        <f t="shared" si="209"/>
        <v>0</v>
      </c>
      <c r="AM482" s="15">
        <f t="shared" si="210"/>
        <v>0</v>
      </c>
      <c r="AN482" s="15">
        <f t="shared" si="211"/>
        <v>1</v>
      </c>
      <c r="AO482">
        <f t="shared" si="225"/>
        <v>0</v>
      </c>
      <c r="AP482" s="15">
        <f t="shared" si="212"/>
        <v>0</v>
      </c>
      <c r="AQ482">
        <f t="shared" si="222"/>
        <v>0</v>
      </c>
      <c r="AR482" s="15">
        <f t="shared" si="213"/>
        <v>0</v>
      </c>
      <c r="AS482">
        <f t="shared" si="223"/>
        <v>0</v>
      </c>
      <c r="AT482" s="15">
        <f t="shared" si="214"/>
        <v>0</v>
      </c>
      <c r="AU482">
        <f t="shared" si="224"/>
        <v>0</v>
      </c>
      <c r="AV482" s="15">
        <f t="shared" si="215"/>
        <v>0</v>
      </c>
      <c r="AW482">
        <f t="shared" si="198"/>
        <v>0</v>
      </c>
    </row>
    <row r="483" spans="1:49" ht="15" customHeight="1">
      <c r="A483" s="95" t="s">
        <v>130</v>
      </c>
      <c r="B483" s="96">
        <v>14.1</v>
      </c>
      <c r="C483" s="97">
        <v>2014</v>
      </c>
      <c r="D483" s="95" t="s">
        <v>18</v>
      </c>
      <c r="E483" s="98">
        <v>5</v>
      </c>
      <c r="F483" s="98">
        <v>175</v>
      </c>
      <c r="G483" s="98">
        <v>106</v>
      </c>
      <c r="H483" s="98">
        <v>67</v>
      </c>
      <c r="I483" s="98">
        <v>39</v>
      </c>
      <c r="J483" s="94"/>
      <c r="K483" s="99">
        <v>63.207547169811299</v>
      </c>
      <c r="L483" s="99">
        <v>40</v>
      </c>
      <c r="M483" s="94"/>
      <c r="N483" s="98">
        <v>236</v>
      </c>
      <c r="O483" s="100">
        <v>30</v>
      </c>
      <c r="P483" s="94"/>
      <c r="Q483" s="99">
        <v>61.922749927896703</v>
      </c>
      <c r="R483" s="100">
        <v>30</v>
      </c>
      <c r="S483" s="101">
        <v>42277</v>
      </c>
      <c r="T483">
        <f t="shared" si="199"/>
        <v>0</v>
      </c>
      <c r="U483">
        <f t="shared" si="200"/>
        <v>0</v>
      </c>
      <c r="V483">
        <f t="shared" si="201"/>
        <v>1</v>
      </c>
      <c r="W483">
        <f t="shared" si="216"/>
        <v>0</v>
      </c>
      <c r="Y483" s="19">
        <f t="shared" si="202"/>
        <v>0</v>
      </c>
      <c r="Z483" s="19">
        <f t="shared" si="203"/>
        <v>0</v>
      </c>
      <c r="AA483" s="19">
        <f t="shared" si="204"/>
        <v>0</v>
      </c>
      <c r="AB483" s="19">
        <f t="shared" si="217"/>
        <v>0</v>
      </c>
      <c r="AC483">
        <f t="shared" si="205"/>
        <v>0</v>
      </c>
      <c r="AD483">
        <f t="shared" si="218"/>
        <v>0</v>
      </c>
      <c r="AE483">
        <f t="shared" si="206"/>
        <v>0</v>
      </c>
      <c r="AF483">
        <f t="shared" si="219"/>
        <v>0</v>
      </c>
      <c r="AG483">
        <f t="shared" si="207"/>
        <v>0</v>
      </c>
      <c r="AH483">
        <f t="shared" si="220"/>
        <v>0</v>
      </c>
      <c r="AI483">
        <f t="shared" si="208"/>
        <v>1</v>
      </c>
      <c r="AJ483">
        <f t="shared" si="221"/>
        <v>0</v>
      </c>
      <c r="AL483" s="19">
        <f t="shared" si="209"/>
        <v>0</v>
      </c>
      <c r="AM483" s="15">
        <f t="shared" si="210"/>
        <v>1</v>
      </c>
      <c r="AN483" s="15">
        <f t="shared" si="211"/>
        <v>0</v>
      </c>
      <c r="AO483">
        <f t="shared" si="225"/>
        <v>0</v>
      </c>
      <c r="AP483" s="15">
        <f t="shared" si="212"/>
        <v>0</v>
      </c>
      <c r="AQ483">
        <f t="shared" si="222"/>
        <v>0</v>
      </c>
      <c r="AR483" s="15">
        <f t="shared" si="213"/>
        <v>0</v>
      </c>
      <c r="AS483">
        <f t="shared" si="223"/>
        <v>0</v>
      </c>
      <c r="AT483" s="15">
        <f t="shared" si="214"/>
        <v>0</v>
      </c>
      <c r="AU483">
        <f t="shared" si="224"/>
        <v>0</v>
      </c>
      <c r="AV483" s="15">
        <f t="shared" si="215"/>
        <v>1</v>
      </c>
      <c r="AW483">
        <f t="shared" ref="AW483:AW546" si="226">AL483*AM483*AV483</f>
        <v>0</v>
      </c>
    </row>
    <row r="484" spans="1:49" ht="15" customHeight="1">
      <c r="A484" s="95" t="s">
        <v>130</v>
      </c>
      <c r="B484" s="96">
        <v>14.1</v>
      </c>
      <c r="C484" s="97">
        <v>2014</v>
      </c>
      <c r="D484" s="95" t="s">
        <v>21</v>
      </c>
      <c r="E484" s="98">
        <v>4</v>
      </c>
      <c r="F484" s="98">
        <v>51</v>
      </c>
      <c r="G484" s="98">
        <v>30</v>
      </c>
      <c r="H484" s="98">
        <v>19</v>
      </c>
      <c r="I484" s="98">
        <v>11</v>
      </c>
      <c r="J484" s="99">
        <v>63.3333333333333</v>
      </c>
      <c r="K484" s="99">
        <v>63.207547169811299</v>
      </c>
      <c r="L484" s="99">
        <v>40</v>
      </c>
      <c r="M484" s="98">
        <v>140</v>
      </c>
      <c r="N484" s="98">
        <v>236</v>
      </c>
      <c r="O484" s="100">
        <v>30</v>
      </c>
      <c r="P484" s="98">
        <v>110</v>
      </c>
      <c r="Q484" s="99">
        <v>44.255434782608702</v>
      </c>
      <c r="R484" s="100">
        <v>30</v>
      </c>
      <c r="S484" s="101">
        <v>42277</v>
      </c>
      <c r="T484">
        <f t="shared" si="199"/>
        <v>0</v>
      </c>
      <c r="U484">
        <f t="shared" si="200"/>
        <v>0</v>
      </c>
      <c r="V484">
        <f t="shared" si="201"/>
        <v>0</v>
      </c>
      <c r="W484">
        <f t="shared" si="216"/>
        <v>0</v>
      </c>
      <c r="Y484" s="19">
        <f t="shared" si="202"/>
        <v>0</v>
      </c>
      <c r="Z484" s="19">
        <f t="shared" si="203"/>
        <v>0</v>
      </c>
      <c r="AA484" s="19">
        <f t="shared" si="204"/>
        <v>0</v>
      </c>
      <c r="AB484" s="19">
        <f t="shared" si="217"/>
        <v>0</v>
      </c>
      <c r="AC484">
        <f t="shared" si="205"/>
        <v>0</v>
      </c>
      <c r="AD484">
        <f t="shared" si="218"/>
        <v>0</v>
      </c>
      <c r="AE484">
        <f t="shared" si="206"/>
        <v>0</v>
      </c>
      <c r="AF484">
        <f t="shared" si="219"/>
        <v>0</v>
      </c>
      <c r="AG484">
        <f t="shared" si="207"/>
        <v>1</v>
      </c>
      <c r="AH484">
        <f t="shared" si="220"/>
        <v>0</v>
      </c>
      <c r="AI484">
        <f t="shared" si="208"/>
        <v>0</v>
      </c>
      <c r="AJ484">
        <f t="shared" si="221"/>
        <v>0</v>
      </c>
      <c r="AL484" s="19">
        <f t="shared" si="209"/>
        <v>0</v>
      </c>
      <c r="AM484" s="15">
        <f t="shared" si="210"/>
        <v>1</v>
      </c>
      <c r="AN484" s="15">
        <f t="shared" si="211"/>
        <v>0</v>
      </c>
      <c r="AO484">
        <f t="shared" si="225"/>
        <v>0</v>
      </c>
      <c r="AP484" s="15">
        <f t="shared" si="212"/>
        <v>0</v>
      </c>
      <c r="AQ484">
        <f t="shared" si="222"/>
        <v>0</v>
      </c>
      <c r="AR484" s="15">
        <f t="shared" si="213"/>
        <v>0</v>
      </c>
      <c r="AS484">
        <f t="shared" si="223"/>
        <v>0</v>
      </c>
      <c r="AT484" s="15">
        <f t="shared" si="214"/>
        <v>1</v>
      </c>
      <c r="AU484">
        <f t="shared" si="224"/>
        <v>0</v>
      </c>
      <c r="AV484" s="15">
        <f t="shared" si="215"/>
        <v>0</v>
      </c>
      <c r="AW484">
        <f t="shared" si="226"/>
        <v>0</v>
      </c>
    </row>
    <row r="485" spans="1:49" ht="15" customHeight="1">
      <c r="A485" s="95" t="s">
        <v>130</v>
      </c>
      <c r="B485" s="96">
        <v>14.1</v>
      </c>
      <c r="C485" s="97">
        <v>2014</v>
      </c>
      <c r="D485" s="95" t="s">
        <v>20</v>
      </c>
      <c r="E485" s="98">
        <v>3</v>
      </c>
      <c r="F485" s="98">
        <v>49</v>
      </c>
      <c r="G485" s="98">
        <v>34</v>
      </c>
      <c r="H485" s="98">
        <v>24</v>
      </c>
      <c r="I485" s="98">
        <v>10</v>
      </c>
      <c r="J485" s="99">
        <v>70.588235294117695</v>
      </c>
      <c r="K485" s="99">
        <v>63.157894736842103</v>
      </c>
      <c r="L485" s="99">
        <v>40</v>
      </c>
      <c r="M485" s="98">
        <v>143</v>
      </c>
      <c r="N485" s="98">
        <v>185</v>
      </c>
      <c r="O485" s="100">
        <v>30</v>
      </c>
      <c r="P485" s="98">
        <v>109</v>
      </c>
      <c r="Q485" s="99">
        <v>63.768656716417901</v>
      </c>
      <c r="R485" s="100">
        <v>30</v>
      </c>
      <c r="S485" s="101">
        <v>42277</v>
      </c>
      <c r="T485">
        <f t="shared" si="199"/>
        <v>0</v>
      </c>
      <c r="U485">
        <f t="shared" si="200"/>
        <v>0</v>
      </c>
      <c r="V485">
        <f t="shared" si="201"/>
        <v>0</v>
      </c>
      <c r="W485">
        <f t="shared" si="216"/>
        <v>0</v>
      </c>
      <c r="Y485" s="19">
        <f t="shared" si="202"/>
        <v>0</v>
      </c>
      <c r="Z485" s="19">
        <f t="shared" si="203"/>
        <v>0</v>
      </c>
      <c r="AA485" s="19">
        <f t="shared" si="204"/>
        <v>0</v>
      </c>
      <c r="AB485" s="19">
        <f t="shared" si="217"/>
        <v>0</v>
      </c>
      <c r="AC485">
        <f t="shared" si="205"/>
        <v>0</v>
      </c>
      <c r="AD485">
        <f t="shared" si="218"/>
        <v>0</v>
      </c>
      <c r="AE485">
        <f t="shared" si="206"/>
        <v>1</v>
      </c>
      <c r="AF485">
        <f t="shared" si="219"/>
        <v>0</v>
      </c>
      <c r="AG485">
        <f t="shared" si="207"/>
        <v>0</v>
      </c>
      <c r="AH485">
        <f t="shared" si="220"/>
        <v>0</v>
      </c>
      <c r="AI485">
        <f t="shared" si="208"/>
        <v>0</v>
      </c>
      <c r="AJ485">
        <f t="shared" si="221"/>
        <v>0</v>
      </c>
      <c r="AL485" s="19">
        <f t="shared" si="209"/>
        <v>0</v>
      </c>
      <c r="AM485" s="15">
        <f t="shared" si="210"/>
        <v>1</v>
      </c>
      <c r="AN485" s="15">
        <f t="shared" si="211"/>
        <v>0</v>
      </c>
      <c r="AO485">
        <f t="shared" si="225"/>
        <v>0</v>
      </c>
      <c r="AP485" s="15">
        <f t="shared" si="212"/>
        <v>0</v>
      </c>
      <c r="AQ485">
        <f t="shared" si="222"/>
        <v>0</v>
      </c>
      <c r="AR485" s="15">
        <f t="shared" si="213"/>
        <v>1</v>
      </c>
      <c r="AS485">
        <f t="shared" si="223"/>
        <v>0</v>
      </c>
      <c r="AT485" s="15">
        <f t="shared" si="214"/>
        <v>0</v>
      </c>
      <c r="AU485">
        <f t="shared" si="224"/>
        <v>0</v>
      </c>
      <c r="AV485" s="15">
        <f t="shared" si="215"/>
        <v>0</v>
      </c>
      <c r="AW485">
        <f t="shared" si="226"/>
        <v>0</v>
      </c>
    </row>
    <row r="486" spans="1:49" ht="15" customHeight="1">
      <c r="A486" s="95" t="s">
        <v>130</v>
      </c>
      <c r="B486" s="96">
        <v>14.1</v>
      </c>
      <c r="C486" s="97">
        <v>2014</v>
      </c>
      <c r="D486" s="95" t="s">
        <v>17</v>
      </c>
      <c r="E486" s="98">
        <v>2</v>
      </c>
      <c r="F486" s="98">
        <v>59</v>
      </c>
      <c r="G486" s="98">
        <v>20</v>
      </c>
      <c r="H486" s="98">
        <v>13</v>
      </c>
      <c r="I486" s="98">
        <v>7</v>
      </c>
      <c r="J486" s="99">
        <v>65</v>
      </c>
      <c r="K486" s="99">
        <v>57.142857142857103</v>
      </c>
      <c r="L486" s="99">
        <v>40</v>
      </c>
      <c r="M486" s="98">
        <v>114</v>
      </c>
      <c r="N486" s="98">
        <v>136</v>
      </c>
      <c r="O486" s="100">
        <v>30</v>
      </c>
      <c r="P486" s="98">
        <v>94</v>
      </c>
      <c r="Q486" s="99">
        <v>81.677777777777806</v>
      </c>
      <c r="R486" s="100">
        <v>30</v>
      </c>
      <c r="S486" s="101">
        <v>42277</v>
      </c>
      <c r="T486">
        <f t="shared" si="199"/>
        <v>0</v>
      </c>
      <c r="U486">
        <f t="shared" si="200"/>
        <v>0</v>
      </c>
      <c r="V486">
        <f t="shared" si="201"/>
        <v>0</v>
      </c>
      <c r="W486">
        <f t="shared" si="216"/>
        <v>0</v>
      </c>
      <c r="Y486" s="19">
        <f t="shared" si="202"/>
        <v>0</v>
      </c>
      <c r="Z486" s="19">
        <f t="shared" si="203"/>
        <v>0</v>
      </c>
      <c r="AA486" s="19">
        <f t="shared" si="204"/>
        <v>0</v>
      </c>
      <c r="AB486" s="19">
        <f t="shared" si="217"/>
        <v>0</v>
      </c>
      <c r="AC486">
        <f t="shared" si="205"/>
        <v>1</v>
      </c>
      <c r="AD486">
        <f t="shared" si="218"/>
        <v>0</v>
      </c>
      <c r="AE486">
        <f t="shared" si="206"/>
        <v>0</v>
      </c>
      <c r="AF486">
        <f t="shared" si="219"/>
        <v>0</v>
      </c>
      <c r="AG486">
        <f t="shared" si="207"/>
        <v>0</v>
      </c>
      <c r="AH486">
        <f t="shared" si="220"/>
        <v>0</v>
      </c>
      <c r="AI486">
        <f t="shared" si="208"/>
        <v>0</v>
      </c>
      <c r="AJ486">
        <f t="shared" si="221"/>
        <v>0</v>
      </c>
      <c r="AL486" s="19">
        <f t="shared" si="209"/>
        <v>0</v>
      </c>
      <c r="AM486" s="15">
        <f t="shared" si="210"/>
        <v>1</v>
      </c>
      <c r="AN486" s="15">
        <f t="shared" si="211"/>
        <v>0</v>
      </c>
      <c r="AO486">
        <f t="shared" si="225"/>
        <v>0</v>
      </c>
      <c r="AP486" s="15">
        <f t="shared" si="212"/>
        <v>1</v>
      </c>
      <c r="AQ486">
        <f t="shared" si="222"/>
        <v>0</v>
      </c>
      <c r="AR486" s="15">
        <f t="shared" si="213"/>
        <v>0</v>
      </c>
      <c r="AS486">
        <f t="shared" si="223"/>
        <v>0</v>
      </c>
      <c r="AT486" s="15">
        <f t="shared" si="214"/>
        <v>0</v>
      </c>
      <c r="AU486">
        <f t="shared" si="224"/>
        <v>0</v>
      </c>
      <c r="AV486" s="15">
        <f t="shared" si="215"/>
        <v>0</v>
      </c>
      <c r="AW486">
        <f t="shared" si="226"/>
        <v>0</v>
      </c>
    </row>
    <row r="487" spans="1:49" ht="15" customHeight="1">
      <c r="A487" s="95" t="s">
        <v>130</v>
      </c>
      <c r="B487" s="96">
        <v>14.1</v>
      </c>
      <c r="C487" s="97">
        <v>2014</v>
      </c>
      <c r="D487" s="95" t="s">
        <v>19</v>
      </c>
      <c r="E487" s="98">
        <v>1</v>
      </c>
      <c r="F487" s="98">
        <v>16</v>
      </c>
      <c r="G487" s="98">
        <v>22</v>
      </c>
      <c r="H487" s="98">
        <v>11</v>
      </c>
      <c r="I487" s="98">
        <v>11</v>
      </c>
      <c r="J487" s="99">
        <v>50</v>
      </c>
      <c r="K487" s="99">
        <v>50</v>
      </c>
      <c r="L487" s="99">
        <v>40</v>
      </c>
      <c r="M487" s="98">
        <v>77</v>
      </c>
      <c r="N487" s="98">
        <v>77</v>
      </c>
      <c r="O487" s="100">
        <v>30</v>
      </c>
      <c r="P487" s="98">
        <v>55</v>
      </c>
      <c r="Q487" s="99">
        <v>57.989130434782602</v>
      </c>
      <c r="R487" s="100">
        <v>30</v>
      </c>
      <c r="S487" s="101">
        <v>42277</v>
      </c>
      <c r="T487">
        <f t="shared" si="199"/>
        <v>0</v>
      </c>
      <c r="U487">
        <f t="shared" si="200"/>
        <v>0</v>
      </c>
      <c r="V487">
        <f t="shared" si="201"/>
        <v>0</v>
      </c>
      <c r="W487">
        <f t="shared" si="216"/>
        <v>0</v>
      </c>
      <c r="Y487" s="19">
        <f t="shared" si="202"/>
        <v>0</v>
      </c>
      <c r="Z487" s="19">
        <f t="shared" si="203"/>
        <v>0</v>
      </c>
      <c r="AA487" s="19">
        <f t="shared" si="204"/>
        <v>1</v>
      </c>
      <c r="AB487" s="19">
        <f t="shared" si="217"/>
        <v>0</v>
      </c>
      <c r="AC487">
        <f t="shared" si="205"/>
        <v>0</v>
      </c>
      <c r="AD487">
        <f t="shared" si="218"/>
        <v>0</v>
      </c>
      <c r="AE487">
        <f t="shared" si="206"/>
        <v>0</v>
      </c>
      <c r="AF487">
        <f t="shared" si="219"/>
        <v>0</v>
      </c>
      <c r="AG487">
        <f t="shared" si="207"/>
        <v>0</v>
      </c>
      <c r="AH487">
        <f t="shared" si="220"/>
        <v>0</v>
      </c>
      <c r="AI487">
        <f t="shared" si="208"/>
        <v>0</v>
      </c>
      <c r="AJ487">
        <f t="shared" si="221"/>
        <v>0</v>
      </c>
      <c r="AL487" s="19">
        <f t="shared" si="209"/>
        <v>0</v>
      </c>
      <c r="AM487" s="15">
        <f t="shared" si="210"/>
        <v>1</v>
      </c>
      <c r="AN487" s="15">
        <f t="shared" si="211"/>
        <v>1</v>
      </c>
      <c r="AO487">
        <f t="shared" si="225"/>
        <v>0</v>
      </c>
      <c r="AP487" s="15">
        <f t="shared" si="212"/>
        <v>0</v>
      </c>
      <c r="AQ487">
        <f t="shared" si="222"/>
        <v>0</v>
      </c>
      <c r="AR487" s="15">
        <f t="shared" si="213"/>
        <v>0</v>
      </c>
      <c r="AS487">
        <f t="shared" si="223"/>
        <v>0</v>
      </c>
      <c r="AT487" s="15">
        <f t="shared" si="214"/>
        <v>0</v>
      </c>
      <c r="AU487">
        <f t="shared" si="224"/>
        <v>0</v>
      </c>
      <c r="AV487" s="15">
        <f t="shared" si="215"/>
        <v>0</v>
      </c>
      <c r="AW487">
        <f t="shared" si="226"/>
        <v>0</v>
      </c>
    </row>
    <row r="488" spans="1:49" ht="15" customHeight="1">
      <c r="A488" s="95" t="s">
        <v>130</v>
      </c>
      <c r="B488" s="96">
        <v>14.1</v>
      </c>
      <c r="C488" s="97">
        <v>2013</v>
      </c>
      <c r="D488" s="95" t="s">
        <v>18</v>
      </c>
      <c r="E488" s="98">
        <v>5</v>
      </c>
      <c r="F488" s="98">
        <v>92</v>
      </c>
      <c r="G488" s="98">
        <v>31</v>
      </c>
      <c r="H488" s="98">
        <v>22</v>
      </c>
      <c r="I488" s="98">
        <v>9</v>
      </c>
      <c r="J488" s="94"/>
      <c r="K488" s="99">
        <v>70.9677419354839</v>
      </c>
      <c r="L488" s="99">
        <v>40</v>
      </c>
      <c r="M488" s="94"/>
      <c r="N488" s="98">
        <v>92</v>
      </c>
      <c r="O488" s="100">
        <v>30</v>
      </c>
      <c r="P488" s="94"/>
      <c r="Q488" s="99">
        <v>30.759978617248802</v>
      </c>
      <c r="R488" s="100">
        <v>30</v>
      </c>
      <c r="S488" s="101">
        <v>42277</v>
      </c>
      <c r="T488">
        <f t="shared" si="199"/>
        <v>0</v>
      </c>
      <c r="U488">
        <f t="shared" si="200"/>
        <v>0</v>
      </c>
      <c r="V488">
        <f t="shared" si="201"/>
        <v>1</v>
      </c>
      <c r="W488">
        <f t="shared" si="216"/>
        <v>0</v>
      </c>
      <c r="Y488" s="19">
        <f t="shared" si="202"/>
        <v>0</v>
      </c>
      <c r="Z488" s="19">
        <f t="shared" si="203"/>
        <v>0</v>
      </c>
      <c r="AA488" s="19">
        <f t="shared" si="204"/>
        <v>0</v>
      </c>
      <c r="AB488" s="19">
        <f t="shared" si="217"/>
        <v>0</v>
      </c>
      <c r="AC488">
        <f t="shared" si="205"/>
        <v>0</v>
      </c>
      <c r="AD488">
        <f t="shared" si="218"/>
        <v>0</v>
      </c>
      <c r="AE488">
        <f t="shared" si="206"/>
        <v>0</v>
      </c>
      <c r="AF488">
        <f t="shared" si="219"/>
        <v>0</v>
      </c>
      <c r="AG488">
        <f t="shared" si="207"/>
        <v>0</v>
      </c>
      <c r="AH488">
        <f t="shared" si="220"/>
        <v>0</v>
      </c>
      <c r="AI488">
        <f t="shared" si="208"/>
        <v>1</v>
      </c>
      <c r="AJ488">
        <f t="shared" si="221"/>
        <v>0</v>
      </c>
      <c r="AL488" s="19">
        <f t="shared" si="209"/>
        <v>0</v>
      </c>
      <c r="AM488" s="15">
        <f t="shared" si="210"/>
        <v>0</v>
      </c>
      <c r="AN488" s="15">
        <f t="shared" si="211"/>
        <v>0</v>
      </c>
      <c r="AO488">
        <f t="shared" si="225"/>
        <v>0</v>
      </c>
      <c r="AP488" s="15">
        <f t="shared" si="212"/>
        <v>0</v>
      </c>
      <c r="AQ488">
        <f t="shared" si="222"/>
        <v>0</v>
      </c>
      <c r="AR488" s="15">
        <f t="shared" si="213"/>
        <v>0</v>
      </c>
      <c r="AS488">
        <f t="shared" si="223"/>
        <v>0</v>
      </c>
      <c r="AT488" s="15">
        <f t="shared" si="214"/>
        <v>0</v>
      </c>
      <c r="AU488">
        <f t="shared" si="224"/>
        <v>0</v>
      </c>
      <c r="AV488" s="15">
        <f t="shared" si="215"/>
        <v>1</v>
      </c>
      <c r="AW488">
        <f t="shared" si="226"/>
        <v>0</v>
      </c>
    </row>
    <row r="489" spans="1:49" ht="15" customHeight="1">
      <c r="A489" s="95" t="s">
        <v>130</v>
      </c>
      <c r="B489" s="96">
        <v>14.1</v>
      </c>
      <c r="C489" s="97">
        <v>2015</v>
      </c>
      <c r="D489" s="95" t="s">
        <v>18</v>
      </c>
      <c r="E489" s="98">
        <v>5</v>
      </c>
      <c r="F489" s="98">
        <v>198</v>
      </c>
      <c r="G489" s="98">
        <v>128</v>
      </c>
      <c r="H489" s="98">
        <v>98</v>
      </c>
      <c r="I489" s="98">
        <v>30</v>
      </c>
      <c r="J489" s="94"/>
      <c r="K489" s="99">
        <v>76.5625</v>
      </c>
      <c r="L489" s="99">
        <v>40</v>
      </c>
      <c r="M489" s="94"/>
      <c r="N489" s="98">
        <v>286</v>
      </c>
      <c r="O489" s="100">
        <v>30</v>
      </c>
      <c r="P489" s="94"/>
      <c r="Q489" s="99">
        <v>65.624629054520398</v>
      </c>
      <c r="R489" s="100">
        <v>30</v>
      </c>
      <c r="S489" s="101">
        <v>42277</v>
      </c>
      <c r="T489">
        <f t="shared" si="199"/>
        <v>0</v>
      </c>
      <c r="U489">
        <f t="shared" si="200"/>
        <v>1</v>
      </c>
      <c r="V489">
        <f t="shared" si="201"/>
        <v>1</v>
      </c>
      <c r="W489">
        <f t="shared" si="216"/>
        <v>0</v>
      </c>
      <c r="Y489" s="19">
        <f t="shared" si="202"/>
        <v>0</v>
      </c>
      <c r="Z489" s="19">
        <f t="shared" si="203"/>
        <v>1</v>
      </c>
      <c r="AA489" s="19">
        <f t="shared" si="204"/>
        <v>0</v>
      </c>
      <c r="AB489" s="19">
        <f t="shared" si="217"/>
        <v>0</v>
      </c>
      <c r="AC489">
        <f t="shared" si="205"/>
        <v>0</v>
      </c>
      <c r="AD489">
        <f t="shared" si="218"/>
        <v>0</v>
      </c>
      <c r="AE489">
        <f t="shared" si="206"/>
        <v>0</v>
      </c>
      <c r="AF489">
        <f t="shared" si="219"/>
        <v>0</v>
      </c>
      <c r="AG489">
        <f t="shared" si="207"/>
        <v>0</v>
      </c>
      <c r="AH489">
        <f t="shared" si="220"/>
        <v>0</v>
      </c>
      <c r="AI489">
        <f t="shared" si="208"/>
        <v>1</v>
      </c>
      <c r="AJ489">
        <f t="shared" si="221"/>
        <v>0</v>
      </c>
      <c r="AL489" s="19">
        <f t="shared" si="209"/>
        <v>0</v>
      </c>
      <c r="AM489" s="15">
        <f t="shared" si="210"/>
        <v>0</v>
      </c>
      <c r="AN489" s="15">
        <f t="shared" si="211"/>
        <v>0</v>
      </c>
      <c r="AO489">
        <f t="shared" si="225"/>
        <v>0</v>
      </c>
      <c r="AP489" s="15">
        <f t="shared" si="212"/>
        <v>0</v>
      </c>
      <c r="AQ489">
        <f t="shared" si="222"/>
        <v>0</v>
      </c>
      <c r="AR489" s="15">
        <f t="shared" si="213"/>
        <v>0</v>
      </c>
      <c r="AS489">
        <f t="shared" si="223"/>
        <v>0</v>
      </c>
      <c r="AT489" s="15">
        <f t="shared" si="214"/>
        <v>0</v>
      </c>
      <c r="AU489">
        <f t="shared" si="224"/>
        <v>0</v>
      </c>
      <c r="AV489" s="15">
        <f t="shared" si="215"/>
        <v>1</v>
      </c>
      <c r="AW489">
        <f t="shared" si="226"/>
        <v>0</v>
      </c>
    </row>
    <row r="490" spans="1:49" ht="15" customHeight="1">
      <c r="A490" s="95" t="s">
        <v>131</v>
      </c>
      <c r="B490" s="96">
        <v>14.2</v>
      </c>
      <c r="C490" s="97">
        <v>2013</v>
      </c>
      <c r="D490" s="95" t="s">
        <v>20</v>
      </c>
      <c r="E490" s="98">
        <v>3</v>
      </c>
      <c r="F490" s="98">
        <v>114</v>
      </c>
      <c r="G490" s="98">
        <v>1</v>
      </c>
      <c r="H490" s="98">
        <v>1</v>
      </c>
      <c r="I490" s="98">
        <v>0</v>
      </c>
      <c r="J490" s="99">
        <v>100</v>
      </c>
      <c r="K490" s="99">
        <v>100</v>
      </c>
      <c r="L490" s="99">
        <v>40</v>
      </c>
      <c r="M490" s="98">
        <v>117</v>
      </c>
      <c r="N490" s="98">
        <v>117</v>
      </c>
      <c r="O490" s="100">
        <v>30</v>
      </c>
      <c r="P490" s="98">
        <v>116</v>
      </c>
      <c r="Q490" s="99">
        <v>42.802197802197803</v>
      </c>
      <c r="R490" s="100">
        <v>30</v>
      </c>
      <c r="S490" s="101">
        <v>42277</v>
      </c>
      <c r="T490">
        <f t="shared" si="199"/>
        <v>0</v>
      </c>
      <c r="U490">
        <f t="shared" si="200"/>
        <v>0</v>
      </c>
      <c r="V490">
        <f t="shared" si="201"/>
        <v>0</v>
      </c>
      <c r="W490">
        <f t="shared" si="216"/>
        <v>0</v>
      </c>
      <c r="Y490" s="19">
        <f t="shared" si="202"/>
        <v>0</v>
      </c>
      <c r="Z490" s="19">
        <f t="shared" si="203"/>
        <v>0</v>
      </c>
      <c r="AA490" s="19">
        <f t="shared" si="204"/>
        <v>0</v>
      </c>
      <c r="AB490" s="19">
        <f t="shared" si="217"/>
        <v>0</v>
      </c>
      <c r="AC490">
        <f t="shared" si="205"/>
        <v>0</v>
      </c>
      <c r="AD490">
        <f t="shared" si="218"/>
        <v>0</v>
      </c>
      <c r="AE490">
        <f t="shared" si="206"/>
        <v>1</v>
      </c>
      <c r="AF490">
        <f t="shared" si="219"/>
        <v>0</v>
      </c>
      <c r="AG490">
        <f t="shared" si="207"/>
        <v>0</v>
      </c>
      <c r="AH490">
        <f t="shared" si="220"/>
        <v>0</v>
      </c>
      <c r="AI490">
        <f t="shared" si="208"/>
        <v>0</v>
      </c>
      <c r="AJ490">
        <f t="shared" si="221"/>
        <v>0</v>
      </c>
      <c r="AL490" s="19">
        <f t="shared" si="209"/>
        <v>0</v>
      </c>
      <c r="AM490" s="15">
        <f t="shared" si="210"/>
        <v>0</v>
      </c>
      <c r="AN490" s="15">
        <f t="shared" si="211"/>
        <v>0</v>
      </c>
      <c r="AO490">
        <f t="shared" si="225"/>
        <v>0</v>
      </c>
      <c r="AP490" s="15">
        <f t="shared" si="212"/>
        <v>0</v>
      </c>
      <c r="AQ490">
        <f t="shared" si="222"/>
        <v>0</v>
      </c>
      <c r="AR490" s="15">
        <f t="shared" si="213"/>
        <v>1</v>
      </c>
      <c r="AS490">
        <f t="shared" si="223"/>
        <v>0</v>
      </c>
      <c r="AT490" s="15">
        <f t="shared" si="214"/>
        <v>0</v>
      </c>
      <c r="AU490">
        <f t="shared" si="224"/>
        <v>0</v>
      </c>
      <c r="AV490" s="15">
        <f t="shared" si="215"/>
        <v>0</v>
      </c>
      <c r="AW490">
        <f t="shared" si="226"/>
        <v>0</v>
      </c>
    </row>
    <row r="491" spans="1:49" ht="15" customHeight="1">
      <c r="A491" s="95" t="s">
        <v>131</v>
      </c>
      <c r="B491" s="96">
        <v>14.2</v>
      </c>
      <c r="C491" s="97">
        <v>2014</v>
      </c>
      <c r="D491" s="95" t="s">
        <v>18</v>
      </c>
      <c r="E491" s="98">
        <v>5</v>
      </c>
      <c r="F491" s="98">
        <v>505</v>
      </c>
      <c r="G491" s="98">
        <v>50</v>
      </c>
      <c r="H491" s="98">
        <v>36</v>
      </c>
      <c r="I491" s="98">
        <v>14</v>
      </c>
      <c r="J491" s="94"/>
      <c r="K491" s="99">
        <v>72</v>
      </c>
      <c r="L491" s="99">
        <v>40</v>
      </c>
      <c r="M491" s="94"/>
      <c r="N491" s="98">
        <v>798</v>
      </c>
      <c r="O491" s="100">
        <v>30</v>
      </c>
      <c r="P491" s="94"/>
      <c r="Q491" s="99">
        <v>441.67818389340101</v>
      </c>
      <c r="R491" s="100">
        <v>30</v>
      </c>
      <c r="S491" s="101">
        <v>42277</v>
      </c>
      <c r="T491">
        <f t="shared" si="199"/>
        <v>0</v>
      </c>
      <c r="U491">
        <f t="shared" si="200"/>
        <v>0</v>
      </c>
      <c r="V491">
        <f t="shared" si="201"/>
        <v>1</v>
      </c>
      <c r="W491">
        <f t="shared" si="216"/>
        <v>0</v>
      </c>
      <c r="Y491" s="19">
        <f t="shared" si="202"/>
        <v>0</v>
      </c>
      <c r="Z491" s="19">
        <f t="shared" si="203"/>
        <v>0</v>
      </c>
      <c r="AA491" s="19">
        <f t="shared" si="204"/>
        <v>0</v>
      </c>
      <c r="AB491" s="19">
        <f t="shared" si="217"/>
        <v>0</v>
      </c>
      <c r="AC491">
        <f t="shared" si="205"/>
        <v>0</v>
      </c>
      <c r="AD491">
        <f t="shared" si="218"/>
        <v>0</v>
      </c>
      <c r="AE491">
        <f t="shared" si="206"/>
        <v>0</v>
      </c>
      <c r="AF491">
        <f t="shared" si="219"/>
        <v>0</v>
      </c>
      <c r="AG491">
        <f t="shared" si="207"/>
        <v>0</v>
      </c>
      <c r="AH491">
        <f t="shared" si="220"/>
        <v>0</v>
      </c>
      <c r="AI491">
        <f t="shared" si="208"/>
        <v>1</v>
      </c>
      <c r="AJ491">
        <f t="shared" si="221"/>
        <v>0</v>
      </c>
      <c r="AL491" s="19">
        <f t="shared" si="209"/>
        <v>0</v>
      </c>
      <c r="AM491" s="15">
        <f t="shared" si="210"/>
        <v>1</v>
      </c>
      <c r="AN491" s="15">
        <f t="shared" si="211"/>
        <v>0</v>
      </c>
      <c r="AO491">
        <f t="shared" si="225"/>
        <v>0</v>
      </c>
      <c r="AP491" s="15">
        <f t="shared" si="212"/>
        <v>0</v>
      </c>
      <c r="AQ491">
        <f t="shared" si="222"/>
        <v>0</v>
      </c>
      <c r="AR491" s="15">
        <f t="shared" si="213"/>
        <v>0</v>
      </c>
      <c r="AS491">
        <f t="shared" si="223"/>
        <v>0</v>
      </c>
      <c r="AT491" s="15">
        <f t="shared" si="214"/>
        <v>0</v>
      </c>
      <c r="AU491">
        <f t="shared" si="224"/>
        <v>0</v>
      </c>
      <c r="AV491" s="15">
        <f t="shared" si="215"/>
        <v>1</v>
      </c>
      <c r="AW491">
        <f t="shared" si="226"/>
        <v>0</v>
      </c>
    </row>
    <row r="492" spans="1:49" ht="15" customHeight="1">
      <c r="A492" s="95" t="s">
        <v>131</v>
      </c>
      <c r="B492" s="96">
        <v>14.2</v>
      </c>
      <c r="C492" s="97">
        <v>2015</v>
      </c>
      <c r="D492" s="95" t="s">
        <v>18</v>
      </c>
      <c r="E492" s="98">
        <v>5</v>
      </c>
      <c r="F492" s="98">
        <v>330</v>
      </c>
      <c r="G492" s="98">
        <v>39</v>
      </c>
      <c r="H492" s="98">
        <v>35</v>
      </c>
      <c r="I492" s="98">
        <v>4</v>
      </c>
      <c r="J492" s="94"/>
      <c r="K492" s="99">
        <v>89.743589743589794</v>
      </c>
      <c r="L492" s="99">
        <v>40</v>
      </c>
      <c r="M492" s="94"/>
      <c r="N492" s="98">
        <v>942</v>
      </c>
      <c r="O492" s="100">
        <v>30</v>
      </c>
      <c r="P492" s="94"/>
      <c r="Q492" s="99">
        <v>653.85146520146498</v>
      </c>
      <c r="R492" s="100">
        <v>30</v>
      </c>
      <c r="S492" s="101">
        <v>42277</v>
      </c>
      <c r="T492">
        <f t="shared" si="199"/>
        <v>0</v>
      </c>
      <c r="U492">
        <f t="shared" si="200"/>
        <v>1</v>
      </c>
      <c r="V492">
        <f t="shared" si="201"/>
        <v>1</v>
      </c>
      <c r="W492">
        <f t="shared" si="216"/>
        <v>0</v>
      </c>
      <c r="Y492" s="19">
        <f t="shared" si="202"/>
        <v>0</v>
      </c>
      <c r="Z492" s="19">
        <f t="shared" si="203"/>
        <v>1</v>
      </c>
      <c r="AA492" s="19">
        <f t="shared" si="204"/>
        <v>0</v>
      </c>
      <c r="AB492" s="19">
        <f t="shared" si="217"/>
        <v>0</v>
      </c>
      <c r="AC492">
        <f t="shared" si="205"/>
        <v>0</v>
      </c>
      <c r="AD492">
        <f t="shared" si="218"/>
        <v>0</v>
      </c>
      <c r="AE492">
        <f t="shared" si="206"/>
        <v>0</v>
      </c>
      <c r="AF492">
        <f t="shared" si="219"/>
        <v>0</v>
      </c>
      <c r="AG492">
        <f t="shared" si="207"/>
        <v>0</v>
      </c>
      <c r="AH492">
        <f t="shared" si="220"/>
        <v>0</v>
      </c>
      <c r="AI492">
        <f t="shared" si="208"/>
        <v>1</v>
      </c>
      <c r="AJ492">
        <f t="shared" si="221"/>
        <v>0</v>
      </c>
      <c r="AL492" s="19">
        <f t="shared" si="209"/>
        <v>0</v>
      </c>
      <c r="AM492" s="15">
        <f t="shared" si="210"/>
        <v>0</v>
      </c>
      <c r="AN492" s="15">
        <f t="shared" si="211"/>
        <v>0</v>
      </c>
      <c r="AO492">
        <f t="shared" si="225"/>
        <v>0</v>
      </c>
      <c r="AP492" s="15">
        <f t="shared" si="212"/>
        <v>0</v>
      </c>
      <c r="AQ492">
        <f t="shared" si="222"/>
        <v>0</v>
      </c>
      <c r="AR492" s="15">
        <f t="shared" si="213"/>
        <v>0</v>
      </c>
      <c r="AS492">
        <f t="shared" si="223"/>
        <v>0</v>
      </c>
      <c r="AT492" s="15">
        <f t="shared" si="214"/>
        <v>0</v>
      </c>
      <c r="AU492">
        <f t="shared" si="224"/>
        <v>0</v>
      </c>
      <c r="AV492" s="15">
        <f t="shared" si="215"/>
        <v>1</v>
      </c>
      <c r="AW492">
        <f t="shared" si="226"/>
        <v>0</v>
      </c>
    </row>
    <row r="493" spans="1:49" ht="15" customHeight="1">
      <c r="A493" s="95" t="s">
        <v>131</v>
      </c>
      <c r="B493" s="96">
        <v>14.2</v>
      </c>
      <c r="C493" s="97">
        <v>2015</v>
      </c>
      <c r="D493" s="95" t="s">
        <v>21</v>
      </c>
      <c r="E493" s="98">
        <v>4</v>
      </c>
      <c r="F493" s="98">
        <v>82</v>
      </c>
      <c r="G493" s="98">
        <v>2</v>
      </c>
      <c r="H493" s="98">
        <v>1</v>
      </c>
      <c r="I493" s="98">
        <v>1</v>
      </c>
      <c r="J493" s="99">
        <v>50</v>
      </c>
      <c r="K493" s="99">
        <v>89.743589743589794</v>
      </c>
      <c r="L493" s="99">
        <v>40</v>
      </c>
      <c r="M493" s="98">
        <v>721</v>
      </c>
      <c r="N493" s="98">
        <v>942</v>
      </c>
      <c r="O493" s="100">
        <v>30</v>
      </c>
      <c r="P493" s="98">
        <v>719</v>
      </c>
      <c r="Q493" s="99">
        <v>601.58695652173901</v>
      </c>
      <c r="R493" s="100">
        <v>30</v>
      </c>
      <c r="S493" s="101">
        <v>42277</v>
      </c>
      <c r="T493">
        <f t="shared" si="199"/>
        <v>0</v>
      </c>
      <c r="U493">
        <f t="shared" si="200"/>
        <v>1</v>
      </c>
      <c r="V493">
        <f t="shared" si="201"/>
        <v>0</v>
      </c>
      <c r="W493">
        <f t="shared" si="216"/>
        <v>0</v>
      </c>
      <c r="Y493" s="19">
        <f t="shared" si="202"/>
        <v>0</v>
      </c>
      <c r="Z493" s="19">
        <f t="shared" si="203"/>
        <v>1</v>
      </c>
      <c r="AA493" s="19">
        <f t="shared" si="204"/>
        <v>0</v>
      </c>
      <c r="AB493" s="19">
        <f t="shared" si="217"/>
        <v>0</v>
      </c>
      <c r="AC493">
        <f t="shared" si="205"/>
        <v>0</v>
      </c>
      <c r="AD493">
        <f t="shared" si="218"/>
        <v>0</v>
      </c>
      <c r="AE493">
        <f t="shared" si="206"/>
        <v>0</v>
      </c>
      <c r="AF493">
        <f t="shared" si="219"/>
        <v>0</v>
      </c>
      <c r="AG493">
        <f t="shared" si="207"/>
        <v>1</v>
      </c>
      <c r="AH493">
        <f t="shared" si="220"/>
        <v>0</v>
      </c>
      <c r="AI493">
        <f t="shared" si="208"/>
        <v>0</v>
      </c>
      <c r="AJ493">
        <f t="shared" si="221"/>
        <v>0</v>
      </c>
      <c r="AL493" s="19">
        <f t="shared" si="209"/>
        <v>0</v>
      </c>
      <c r="AM493" s="15">
        <f t="shared" si="210"/>
        <v>0</v>
      </c>
      <c r="AN493" s="15">
        <f t="shared" si="211"/>
        <v>0</v>
      </c>
      <c r="AO493">
        <f t="shared" si="225"/>
        <v>0</v>
      </c>
      <c r="AP493" s="15">
        <f t="shared" si="212"/>
        <v>0</v>
      </c>
      <c r="AQ493">
        <f t="shared" si="222"/>
        <v>0</v>
      </c>
      <c r="AR493" s="15">
        <f t="shared" si="213"/>
        <v>0</v>
      </c>
      <c r="AS493">
        <f t="shared" si="223"/>
        <v>0</v>
      </c>
      <c r="AT493" s="15">
        <f t="shared" si="214"/>
        <v>1</v>
      </c>
      <c r="AU493">
        <f t="shared" si="224"/>
        <v>0</v>
      </c>
      <c r="AV493" s="15">
        <f t="shared" si="215"/>
        <v>0</v>
      </c>
      <c r="AW493">
        <f t="shared" si="226"/>
        <v>0</v>
      </c>
    </row>
    <row r="494" spans="1:49" ht="15" customHeight="1">
      <c r="A494" s="95" t="s">
        <v>131</v>
      </c>
      <c r="B494" s="96">
        <v>14.2</v>
      </c>
      <c r="C494" s="97">
        <v>2015</v>
      </c>
      <c r="D494" s="95" t="s">
        <v>20</v>
      </c>
      <c r="E494" s="98">
        <v>3</v>
      </c>
      <c r="F494" s="98">
        <v>69</v>
      </c>
      <c r="G494" s="98">
        <v>6</v>
      </c>
      <c r="H494" s="98">
        <v>6</v>
      </c>
      <c r="I494" s="98">
        <v>0</v>
      </c>
      <c r="J494" s="99">
        <v>100</v>
      </c>
      <c r="K494" s="99">
        <v>91.891891891891902</v>
      </c>
      <c r="L494" s="99">
        <v>40</v>
      </c>
      <c r="M494" s="98">
        <v>765</v>
      </c>
      <c r="N494" s="98">
        <v>860</v>
      </c>
      <c r="O494" s="100">
        <v>30</v>
      </c>
      <c r="P494" s="98">
        <v>759</v>
      </c>
      <c r="Q494" s="99">
        <v>674.47252747252696</v>
      </c>
      <c r="R494" s="100">
        <v>30</v>
      </c>
      <c r="S494" s="101">
        <v>42277</v>
      </c>
      <c r="T494">
        <f t="shared" si="199"/>
        <v>0</v>
      </c>
      <c r="U494">
        <f t="shared" si="200"/>
        <v>1</v>
      </c>
      <c r="V494">
        <f t="shared" si="201"/>
        <v>0</v>
      </c>
      <c r="W494">
        <f t="shared" si="216"/>
        <v>0</v>
      </c>
      <c r="Y494" s="19">
        <f t="shared" si="202"/>
        <v>0</v>
      </c>
      <c r="Z494" s="19">
        <f t="shared" si="203"/>
        <v>1</v>
      </c>
      <c r="AA494" s="19">
        <f t="shared" si="204"/>
        <v>0</v>
      </c>
      <c r="AB494" s="19">
        <f t="shared" si="217"/>
        <v>0</v>
      </c>
      <c r="AC494">
        <f t="shared" si="205"/>
        <v>0</v>
      </c>
      <c r="AD494">
        <f t="shared" si="218"/>
        <v>0</v>
      </c>
      <c r="AE494">
        <f t="shared" si="206"/>
        <v>1</v>
      </c>
      <c r="AF494">
        <f t="shared" si="219"/>
        <v>0</v>
      </c>
      <c r="AG494">
        <f t="shared" si="207"/>
        <v>0</v>
      </c>
      <c r="AH494">
        <f t="shared" si="220"/>
        <v>0</v>
      </c>
      <c r="AI494">
        <f t="shared" si="208"/>
        <v>0</v>
      </c>
      <c r="AJ494">
        <f t="shared" si="221"/>
        <v>0</v>
      </c>
      <c r="AL494" s="19">
        <f t="shared" si="209"/>
        <v>0</v>
      </c>
      <c r="AM494" s="15">
        <f t="shared" si="210"/>
        <v>0</v>
      </c>
      <c r="AN494" s="15">
        <f t="shared" si="211"/>
        <v>0</v>
      </c>
      <c r="AO494">
        <f t="shared" si="225"/>
        <v>0</v>
      </c>
      <c r="AP494" s="15">
        <f t="shared" si="212"/>
        <v>0</v>
      </c>
      <c r="AQ494">
        <f t="shared" si="222"/>
        <v>0</v>
      </c>
      <c r="AR494" s="15">
        <f t="shared" si="213"/>
        <v>1</v>
      </c>
      <c r="AS494">
        <f t="shared" si="223"/>
        <v>0</v>
      </c>
      <c r="AT494" s="15">
        <f t="shared" si="214"/>
        <v>0</v>
      </c>
      <c r="AU494">
        <f t="shared" si="224"/>
        <v>0</v>
      </c>
      <c r="AV494" s="15">
        <f t="shared" si="215"/>
        <v>0</v>
      </c>
      <c r="AW494">
        <f t="shared" si="226"/>
        <v>0</v>
      </c>
    </row>
    <row r="495" spans="1:49" ht="15" customHeight="1">
      <c r="A495" s="95" t="s">
        <v>131</v>
      </c>
      <c r="B495" s="96">
        <v>14.2</v>
      </c>
      <c r="C495" s="97">
        <v>2015</v>
      </c>
      <c r="D495" s="95" t="s">
        <v>17</v>
      </c>
      <c r="E495" s="98">
        <v>2</v>
      </c>
      <c r="F495" s="98">
        <v>68</v>
      </c>
      <c r="G495" s="98">
        <v>9</v>
      </c>
      <c r="H495" s="98">
        <v>9</v>
      </c>
      <c r="I495" s="98">
        <v>0</v>
      </c>
      <c r="J495" s="99">
        <v>100</v>
      </c>
      <c r="K495" s="99">
        <v>90.322580645161295</v>
      </c>
      <c r="L495" s="99">
        <v>40</v>
      </c>
      <c r="M495" s="98">
        <v>759</v>
      </c>
      <c r="N495" s="98">
        <v>791</v>
      </c>
      <c r="O495" s="100">
        <v>30</v>
      </c>
      <c r="P495" s="98">
        <v>750</v>
      </c>
      <c r="Q495" s="99">
        <v>691.93333333333305</v>
      </c>
      <c r="R495" s="100">
        <v>30</v>
      </c>
      <c r="S495" s="101">
        <v>42277</v>
      </c>
      <c r="T495">
        <f t="shared" si="199"/>
        <v>0</v>
      </c>
      <c r="U495">
        <f t="shared" si="200"/>
        <v>1</v>
      </c>
      <c r="V495">
        <f t="shared" si="201"/>
        <v>0</v>
      </c>
      <c r="W495">
        <f t="shared" si="216"/>
        <v>0</v>
      </c>
      <c r="Y495" s="19">
        <f t="shared" si="202"/>
        <v>0</v>
      </c>
      <c r="Z495" s="19">
        <f t="shared" si="203"/>
        <v>1</v>
      </c>
      <c r="AA495" s="19">
        <f t="shared" si="204"/>
        <v>0</v>
      </c>
      <c r="AB495" s="19">
        <f t="shared" si="217"/>
        <v>0</v>
      </c>
      <c r="AC495">
        <f t="shared" si="205"/>
        <v>1</v>
      </c>
      <c r="AD495">
        <f t="shared" si="218"/>
        <v>0</v>
      </c>
      <c r="AE495">
        <f t="shared" si="206"/>
        <v>0</v>
      </c>
      <c r="AF495">
        <f t="shared" si="219"/>
        <v>0</v>
      </c>
      <c r="AG495">
        <f t="shared" si="207"/>
        <v>0</v>
      </c>
      <c r="AH495">
        <f t="shared" si="220"/>
        <v>0</v>
      </c>
      <c r="AI495">
        <f t="shared" si="208"/>
        <v>0</v>
      </c>
      <c r="AJ495">
        <f t="shared" si="221"/>
        <v>0</v>
      </c>
      <c r="AL495" s="19">
        <f t="shared" si="209"/>
        <v>0</v>
      </c>
      <c r="AM495" s="15">
        <f t="shared" si="210"/>
        <v>0</v>
      </c>
      <c r="AN495" s="15">
        <f t="shared" si="211"/>
        <v>0</v>
      </c>
      <c r="AO495">
        <f t="shared" si="225"/>
        <v>0</v>
      </c>
      <c r="AP495" s="15">
        <f t="shared" si="212"/>
        <v>1</v>
      </c>
      <c r="AQ495">
        <f t="shared" si="222"/>
        <v>0</v>
      </c>
      <c r="AR495" s="15">
        <f t="shared" si="213"/>
        <v>0</v>
      </c>
      <c r="AS495">
        <f t="shared" si="223"/>
        <v>0</v>
      </c>
      <c r="AT495" s="15">
        <f t="shared" si="214"/>
        <v>0</v>
      </c>
      <c r="AU495">
        <f t="shared" si="224"/>
        <v>0</v>
      </c>
      <c r="AV495" s="15">
        <f t="shared" si="215"/>
        <v>0</v>
      </c>
      <c r="AW495">
        <f t="shared" si="226"/>
        <v>0</v>
      </c>
    </row>
    <row r="496" spans="1:49" ht="15" customHeight="1">
      <c r="A496" s="95" t="s">
        <v>131</v>
      </c>
      <c r="B496" s="96">
        <v>14.2</v>
      </c>
      <c r="C496" s="97">
        <v>2015</v>
      </c>
      <c r="D496" s="95" t="s">
        <v>19</v>
      </c>
      <c r="E496" s="98">
        <v>1</v>
      </c>
      <c r="F496" s="98">
        <v>111</v>
      </c>
      <c r="G496" s="98">
        <v>22</v>
      </c>
      <c r="H496" s="98">
        <v>19</v>
      </c>
      <c r="I496" s="98">
        <v>3</v>
      </c>
      <c r="J496" s="99">
        <v>86.363636363636402</v>
      </c>
      <c r="K496" s="99">
        <v>86.363636363636402</v>
      </c>
      <c r="L496" s="99">
        <v>40</v>
      </c>
      <c r="M496" s="98">
        <v>723</v>
      </c>
      <c r="N496" s="98">
        <v>723</v>
      </c>
      <c r="O496" s="100">
        <v>30</v>
      </c>
      <c r="P496" s="98">
        <v>701</v>
      </c>
      <c r="Q496" s="99">
        <v>647.41304347826099</v>
      </c>
      <c r="R496" s="100">
        <v>30</v>
      </c>
      <c r="S496" s="101">
        <v>42277</v>
      </c>
      <c r="T496">
        <f t="shared" si="199"/>
        <v>0</v>
      </c>
      <c r="U496">
        <f t="shared" si="200"/>
        <v>1</v>
      </c>
      <c r="V496">
        <f t="shared" si="201"/>
        <v>0</v>
      </c>
      <c r="W496">
        <f t="shared" si="216"/>
        <v>0</v>
      </c>
      <c r="Y496" s="19">
        <f t="shared" si="202"/>
        <v>0</v>
      </c>
      <c r="Z496" s="19">
        <f t="shared" si="203"/>
        <v>1</v>
      </c>
      <c r="AA496" s="19">
        <f t="shared" si="204"/>
        <v>1</v>
      </c>
      <c r="AB496" s="19">
        <f t="shared" si="217"/>
        <v>0</v>
      </c>
      <c r="AC496">
        <f t="shared" si="205"/>
        <v>0</v>
      </c>
      <c r="AD496">
        <f t="shared" si="218"/>
        <v>0</v>
      </c>
      <c r="AE496">
        <f t="shared" si="206"/>
        <v>0</v>
      </c>
      <c r="AF496">
        <f t="shared" si="219"/>
        <v>0</v>
      </c>
      <c r="AG496">
        <f t="shared" si="207"/>
        <v>0</v>
      </c>
      <c r="AH496">
        <f t="shared" si="220"/>
        <v>0</v>
      </c>
      <c r="AI496">
        <f t="shared" si="208"/>
        <v>0</v>
      </c>
      <c r="AJ496">
        <f t="shared" si="221"/>
        <v>0</v>
      </c>
      <c r="AL496" s="19">
        <f t="shared" si="209"/>
        <v>0</v>
      </c>
      <c r="AM496" s="15">
        <f t="shared" si="210"/>
        <v>0</v>
      </c>
      <c r="AN496" s="15">
        <f t="shared" si="211"/>
        <v>1</v>
      </c>
      <c r="AO496">
        <f t="shared" si="225"/>
        <v>0</v>
      </c>
      <c r="AP496" s="15">
        <f t="shared" si="212"/>
        <v>0</v>
      </c>
      <c r="AQ496">
        <f t="shared" si="222"/>
        <v>0</v>
      </c>
      <c r="AR496" s="15">
        <f t="shared" si="213"/>
        <v>0</v>
      </c>
      <c r="AS496">
        <f t="shared" si="223"/>
        <v>0</v>
      </c>
      <c r="AT496" s="15">
        <f t="shared" si="214"/>
        <v>0</v>
      </c>
      <c r="AU496">
        <f t="shared" si="224"/>
        <v>0</v>
      </c>
      <c r="AV496" s="15">
        <f t="shared" si="215"/>
        <v>0</v>
      </c>
      <c r="AW496">
        <f t="shared" si="226"/>
        <v>0</v>
      </c>
    </row>
    <row r="497" spans="1:49" ht="15" customHeight="1">
      <c r="A497" s="95" t="s">
        <v>131</v>
      </c>
      <c r="B497" s="96">
        <v>14.2</v>
      </c>
      <c r="C497" s="97">
        <v>2014</v>
      </c>
      <c r="D497" s="95" t="s">
        <v>21</v>
      </c>
      <c r="E497" s="98">
        <v>4</v>
      </c>
      <c r="F497" s="98">
        <v>191</v>
      </c>
      <c r="G497" s="98">
        <v>15</v>
      </c>
      <c r="H497" s="98">
        <v>15</v>
      </c>
      <c r="I497" s="98">
        <v>0</v>
      </c>
      <c r="J497" s="99">
        <v>100</v>
      </c>
      <c r="K497" s="99">
        <v>72</v>
      </c>
      <c r="L497" s="99">
        <v>40</v>
      </c>
      <c r="M497" s="98">
        <v>716</v>
      </c>
      <c r="N497" s="98">
        <v>798</v>
      </c>
      <c r="O497" s="100">
        <v>30</v>
      </c>
      <c r="P497" s="98">
        <v>701</v>
      </c>
      <c r="Q497" s="99">
        <v>588.03260869565202</v>
      </c>
      <c r="R497" s="100">
        <v>30</v>
      </c>
      <c r="S497" s="101">
        <v>42277</v>
      </c>
      <c r="T497">
        <f t="shared" si="199"/>
        <v>0</v>
      </c>
      <c r="U497">
        <f t="shared" si="200"/>
        <v>0</v>
      </c>
      <c r="V497">
        <f t="shared" si="201"/>
        <v>0</v>
      </c>
      <c r="W497">
        <f t="shared" si="216"/>
        <v>0</v>
      </c>
      <c r="Y497" s="19">
        <f t="shared" si="202"/>
        <v>0</v>
      </c>
      <c r="Z497" s="19">
        <f t="shared" si="203"/>
        <v>0</v>
      </c>
      <c r="AA497" s="19">
        <f t="shared" si="204"/>
        <v>0</v>
      </c>
      <c r="AB497" s="19">
        <f t="shared" si="217"/>
        <v>0</v>
      </c>
      <c r="AC497">
        <f t="shared" si="205"/>
        <v>0</v>
      </c>
      <c r="AD497">
        <f t="shared" si="218"/>
        <v>0</v>
      </c>
      <c r="AE497">
        <f t="shared" si="206"/>
        <v>0</v>
      </c>
      <c r="AF497">
        <f t="shared" si="219"/>
        <v>0</v>
      </c>
      <c r="AG497">
        <f t="shared" si="207"/>
        <v>1</v>
      </c>
      <c r="AH497">
        <f t="shared" si="220"/>
        <v>0</v>
      </c>
      <c r="AI497">
        <f t="shared" si="208"/>
        <v>0</v>
      </c>
      <c r="AJ497">
        <f t="shared" si="221"/>
        <v>0</v>
      </c>
      <c r="AL497" s="19">
        <f t="shared" si="209"/>
        <v>0</v>
      </c>
      <c r="AM497" s="15">
        <f t="shared" si="210"/>
        <v>1</v>
      </c>
      <c r="AN497" s="15">
        <f t="shared" si="211"/>
        <v>0</v>
      </c>
      <c r="AO497">
        <f t="shared" si="225"/>
        <v>0</v>
      </c>
      <c r="AP497" s="15">
        <f t="shared" si="212"/>
        <v>0</v>
      </c>
      <c r="AQ497">
        <f t="shared" si="222"/>
        <v>0</v>
      </c>
      <c r="AR497" s="15">
        <f t="shared" si="213"/>
        <v>0</v>
      </c>
      <c r="AS497">
        <f t="shared" si="223"/>
        <v>0</v>
      </c>
      <c r="AT497" s="15">
        <f t="shared" si="214"/>
        <v>1</v>
      </c>
      <c r="AU497">
        <f t="shared" si="224"/>
        <v>0</v>
      </c>
      <c r="AV497" s="15">
        <f t="shared" si="215"/>
        <v>0</v>
      </c>
      <c r="AW497">
        <f t="shared" si="226"/>
        <v>0</v>
      </c>
    </row>
    <row r="498" spans="1:49" ht="15" customHeight="1">
      <c r="A498" s="95" t="s">
        <v>131</v>
      </c>
      <c r="B498" s="96">
        <v>14.2</v>
      </c>
      <c r="C498" s="97">
        <v>2014</v>
      </c>
      <c r="D498" s="95" t="s">
        <v>20</v>
      </c>
      <c r="E498" s="98">
        <v>3</v>
      </c>
      <c r="F498" s="98">
        <v>170</v>
      </c>
      <c r="G498" s="98">
        <v>20</v>
      </c>
      <c r="H498" s="98">
        <v>14</v>
      </c>
      <c r="I498" s="98">
        <v>6</v>
      </c>
      <c r="J498" s="99">
        <v>70</v>
      </c>
      <c r="K498" s="99">
        <v>60</v>
      </c>
      <c r="L498" s="99">
        <v>40</v>
      </c>
      <c r="M498" s="98">
        <v>590</v>
      </c>
      <c r="N498" s="98">
        <v>607</v>
      </c>
      <c r="O498" s="100">
        <v>30</v>
      </c>
      <c r="P498" s="98">
        <v>570</v>
      </c>
      <c r="Q498" s="99">
        <v>489.54945054945102</v>
      </c>
      <c r="R498" s="100">
        <v>30</v>
      </c>
      <c r="S498" s="101">
        <v>42277</v>
      </c>
      <c r="T498">
        <f t="shared" si="199"/>
        <v>0</v>
      </c>
      <c r="U498">
        <f t="shared" si="200"/>
        <v>0</v>
      </c>
      <c r="V498">
        <f t="shared" si="201"/>
        <v>0</v>
      </c>
      <c r="W498">
        <f t="shared" si="216"/>
        <v>0</v>
      </c>
      <c r="Y498" s="19">
        <f t="shared" si="202"/>
        <v>0</v>
      </c>
      <c r="Z498" s="19">
        <f t="shared" si="203"/>
        <v>0</v>
      </c>
      <c r="AA498" s="19">
        <f t="shared" si="204"/>
        <v>0</v>
      </c>
      <c r="AB498" s="19">
        <f t="shared" si="217"/>
        <v>0</v>
      </c>
      <c r="AC498">
        <f t="shared" si="205"/>
        <v>0</v>
      </c>
      <c r="AD498">
        <f t="shared" si="218"/>
        <v>0</v>
      </c>
      <c r="AE498">
        <f t="shared" si="206"/>
        <v>1</v>
      </c>
      <c r="AF498">
        <f t="shared" si="219"/>
        <v>0</v>
      </c>
      <c r="AG498">
        <f t="shared" si="207"/>
        <v>0</v>
      </c>
      <c r="AH498">
        <f t="shared" si="220"/>
        <v>0</v>
      </c>
      <c r="AI498">
        <f t="shared" si="208"/>
        <v>0</v>
      </c>
      <c r="AJ498">
        <f t="shared" si="221"/>
        <v>0</v>
      </c>
      <c r="AL498" s="19">
        <f t="shared" si="209"/>
        <v>0</v>
      </c>
      <c r="AM498" s="15">
        <f t="shared" si="210"/>
        <v>1</v>
      </c>
      <c r="AN498" s="15">
        <f t="shared" si="211"/>
        <v>0</v>
      </c>
      <c r="AO498">
        <f t="shared" si="225"/>
        <v>0</v>
      </c>
      <c r="AP498" s="15">
        <f t="shared" si="212"/>
        <v>0</v>
      </c>
      <c r="AQ498">
        <f t="shared" si="222"/>
        <v>0</v>
      </c>
      <c r="AR498" s="15">
        <f t="shared" si="213"/>
        <v>1</v>
      </c>
      <c r="AS498">
        <f t="shared" si="223"/>
        <v>0</v>
      </c>
      <c r="AT498" s="15">
        <f t="shared" si="214"/>
        <v>0</v>
      </c>
      <c r="AU498">
        <f t="shared" si="224"/>
        <v>0</v>
      </c>
      <c r="AV498" s="15">
        <f t="shared" si="215"/>
        <v>0</v>
      </c>
      <c r="AW498">
        <f t="shared" si="226"/>
        <v>0</v>
      </c>
    </row>
    <row r="499" spans="1:49" ht="15" customHeight="1">
      <c r="A499" s="95" t="s">
        <v>131</v>
      </c>
      <c r="B499" s="96">
        <v>14.2</v>
      </c>
      <c r="C499" s="97">
        <v>2014</v>
      </c>
      <c r="D499" s="95" t="s">
        <v>17</v>
      </c>
      <c r="E499" s="98">
        <v>2</v>
      </c>
      <c r="F499" s="98">
        <v>111</v>
      </c>
      <c r="G499" s="98">
        <v>11</v>
      </c>
      <c r="H499" s="98">
        <v>4</v>
      </c>
      <c r="I499" s="98">
        <v>7</v>
      </c>
      <c r="J499" s="99">
        <v>36.363636363636402</v>
      </c>
      <c r="K499" s="99">
        <v>46.6666666666667</v>
      </c>
      <c r="L499" s="99">
        <v>40</v>
      </c>
      <c r="M499" s="98">
        <v>433</v>
      </c>
      <c r="N499" s="98">
        <v>437</v>
      </c>
      <c r="O499" s="100">
        <v>30</v>
      </c>
      <c r="P499" s="98">
        <v>422</v>
      </c>
      <c r="Q499" s="99">
        <v>371.01111111111101</v>
      </c>
      <c r="R499" s="100">
        <v>30</v>
      </c>
      <c r="S499" s="101">
        <v>42277</v>
      </c>
      <c r="T499">
        <f t="shared" si="199"/>
        <v>0</v>
      </c>
      <c r="U499">
        <f t="shared" si="200"/>
        <v>0</v>
      </c>
      <c r="V499">
        <f t="shared" si="201"/>
        <v>0</v>
      </c>
      <c r="W499">
        <f t="shared" si="216"/>
        <v>0</v>
      </c>
      <c r="Y499" s="19">
        <f t="shared" si="202"/>
        <v>0</v>
      </c>
      <c r="Z499" s="19">
        <f t="shared" si="203"/>
        <v>0</v>
      </c>
      <c r="AA499" s="19">
        <f t="shared" si="204"/>
        <v>0</v>
      </c>
      <c r="AB499" s="19">
        <f t="shared" si="217"/>
        <v>0</v>
      </c>
      <c r="AC499">
        <f t="shared" si="205"/>
        <v>1</v>
      </c>
      <c r="AD499">
        <f t="shared" si="218"/>
        <v>0</v>
      </c>
      <c r="AE499">
        <f t="shared" si="206"/>
        <v>0</v>
      </c>
      <c r="AF499">
        <f t="shared" si="219"/>
        <v>0</v>
      </c>
      <c r="AG499">
        <f t="shared" si="207"/>
        <v>0</v>
      </c>
      <c r="AH499">
        <f t="shared" si="220"/>
        <v>0</v>
      </c>
      <c r="AI499">
        <f t="shared" si="208"/>
        <v>0</v>
      </c>
      <c r="AJ499">
        <f t="shared" si="221"/>
        <v>0</v>
      </c>
      <c r="AL499" s="19">
        <f t="shared" si="209"/>
        <v>0</v>
      </c>
      <c r="AM499" s="15">
        <f t="shared" si="210"/>
        <v>1</v>
      </c>
      <c r="AN499" s="15">
        <f t="shared" si="211"/>
        <v>0</v>
      </c>
      <c r="AO499">
        <f t="shared" si="225"/>
        <v>0</v>
      </c>
      <c r="AP499" s="15">
        <f t="shared" si="212"/>
        <v>1</v>
      </c>
      <c r="AQ499">
        <f t="shared" si="222"/>
        <v>0</v>
      </c>
      <c r="AR499" s="15">
        <f t="shared" si="213"/>
        <v>0</v>
      </c>
      <c r="AS499">
        <f t="shared" si="223"/>
        <v>0</v>
      </c>
      <c r="AT499" s="15">
        <f t="shared" si="214"/>
        <v>0</v>
      </c>
      <c r="AU499">
        <f t="shared" si="224"/>
        <v>0</v>
      </c>
      <c r="AV499" s="15">
        <f t="shared" si="215"/>
        <v>0</v>
      </c>
      <c r="AW499">
        <f t="shared" si="226"/>
        <v>0</v>
      </c>
    </row>
    <row r="500" spans="1:49" ht="15" customHeight="1">
      <c r="A500" s="95" t="s">
        <v>131</v>
      </c>
      <c r="B500" s="96">
        <v>14.2</v>
      </c>
      <c r="C500" s="97">
        <v>2014</v>
      </c>
      <c r="D500" s="95" t="s">
        <v>19</v>
      </c>
      <c r="E500" s="98">
        <v>1</v>
      </c>
      <c r="F500" s="98">
        <v>33</v>
      </c>
      <c r="G500" s="98">
        <v>4</v>
      </c>
      <c r="H500" s="98">
        <v>3</v>
      </c>
      <c r="I500" s="98">
        <v>1</v>
      </c>
      <c r="J500" s="99">
        <v>75</v>
      </c>
      <c r="K500" s="99">
        <v>75</v>
      </c>
      <c r="L500" s="99">
        <v>40</v>
      </c>
      <c r="M500" s="98">
        <v>326</v>
      </c>
      <c r="N500" s="98">
        <v>326</v>
      </c>
      <c r="O500" s="100">
        <v>30</v>
      </c>
      <c r="P500" s="98">
        <v>322</v>
      </c>
      <c r="Q500" s="99">
        <v>318.11956521739103</v>
      </c>
      <c r="R500" s="100">
        <v>30</v>
      </c>
      <c r="S500" s="101">
        <v>42277</v>
      </c>
      <c r="T500">
        <f t="shared" si="199"/>
        <v>0</v>
      </c>
      <c r="U500">
        <f t="shared" si="200"/>
        <v>0</v>
      </c>
      <c r="V500">
        <f t="shared" si="201"/>
        <v>0</v>
      </c>
      <c r="W500">
        <f t="shared" si="216"/>
        <v>0</v>
      </c>
      <c r="Y500" s="19">
        <f t="shared" si="202"/>
        <v>0</v>
      </c>
      <c r="Z500" s="19">
        <f t="shared" si="203"/>
        <v>0</v>
      </c>
      <c r="AA500" s="19">
        <f t="shared" si="204"/>
        <v>1</v>
      </c>
      <c r="AB500" s="19">
        <f t="shared" si="217"/>
        <v>0</v>
      </c>
      <c r="AC500">
        <f t="shared" si="205"/>
        <v>0</v>
      </c>
      <c r="AD500">
        <f t="shared" si="218"/>
        <v>0</v>
      </c>
      <c r="AE500">
        <f t="shared" si="206"/>
        <v>0</v>
      </c>
      <c r="AF500">
        <f t="shared" si="219"/>
        <v>0</v>
      </c>
      <c r="AG500">
        <f t="shared" si="207"/>
        <v>0</v>
      </c>
      <c r="AH500">
        <f t="shared" si="220"/>
        <v>0</v>
      </c>
      <c r="AI500">
        <f t="shared" si="208"/>
        <v>0</v>
      </c>
      <c r="AJ500">
        <f t="shared" si="221"/>
        <v>0</v>
      </c>
      <c r="AL500" s="19">
        <f t="shared" si="209"/>
        <v>0</v>
      </c>
      <c r="AM500" s="15">
        <f t="shared" si="210"/>
        <v>1</v>
      </c>
      <c r="AN500" s="15">
        <f t="shared" si="211"/>
        <v>1</v>
      </c>
      <c r="AO500">
        <f t="shared" si="225"/>
        <v>0</v>
      </c>
      <c r="AP500" s="15">
        <f t="shared" si="212"/>
        <v>0</v>
      </c>
      <c r="AQ500">
        <f t="shared" si="222"/>
        <v>0</v>
      </c>
      <c r="AR500" s="15">
        <f t="shared" si="213"/>
        <v>0</v>
      </c>
      <c r="AS500">
        <f t="shared" si="223"/>
        <v>0</v>
      </c>
      <c r="AT500" s="15">
        <f t="shared" si="214"/>
        <v>0</v>
      </c>
      <c r="AU500">
        <f t="shared" si="224"/>
        <v>0</v>
      </c>
      <c r="AV500" s="15">
        <f t="shared" si="215"/>
        <v>0</v>
      </c>
      <c r="AW500">
        <f t="shared" si="226"/>
        <v>0</v>
      </c>
    </row>
    <row r="501" spans="1:49" ht="15" customHeight="1">
      <c r="A501" s="95" t="s">
        <v>131</v>
      </c>
      <c r="B501" s="96">
        <v>14.2</v>
      </c>
      <c r="C501" s="97">
        <v>2013</v>
      </c>
      <c r="D501" s="95" t="s">
        <v>21</v>
      </c>
      <c r="E501" s="98">
        <v>4</v>
      </c>
      <c r="F501" s="98">
        <v>177</v>
      </c>
      <c r="G501" s="98">
        <v>0</v>
      </c>
      <c r="H501" s="94"/>
      <c r="I501" s="94"/>
      <c r="J501" s="94"/>
      <c r="K501" s="99">
        <v>100</v>
      </c>
      <c r="L501" s="99">
        <v>40</v>
      </c>
      <c r="M501" s="98">
        <v>293</v>
      </c>
      <c r="N501" s="98">
        <v>294</v>
      </c>
      <c r="O501" s="100">
        <v>30</v>
      </c>
      <c r="P501" s="98">
        <v>293</v>
      </c>
      <c r="Q501" s="99">
        <v>195.184782608696</v>
      </c>
      <c r="R501" s="100">
        <v>30</v>
      </c>
      <c r="S501" s="101">
        <v>42277</v>
      </c>
      <c r="T501">
        <f t="shared" si="199"/>
        <v>0</v>
      </c>
      <c r="U501">
        <f t="shared" si="200"/>
        <v>0</v>
      </c>
      <c r="V501">
        <f t="shared" si="201"/>
        <v>0</v>
      </c>
      <c r="W501">
        <f t="shared" si="216"/>
        <v>0</v>
      </c>
      <c r="Y501" s="19">
        <f t="shared" si="202"/>
        <v>0</v>
      </c>
      <c r="Z501" s="19">
        <f t="shared" si="203"/>
        <v>0</v>
      </c>
      <c r="AA501" s="19">
        <f t="shared" si="204"/>
        <v>0</v>
      </c>
      <c r="AB501" s="19">
        <f t="shared" si="217"/>
        <v>0</v>
      </c>
      <c r="AC501">
        <f t="shared" si="205"/>
        <v>0</v>
      </c>
      <c r="AD501">
        <f t="shared" si="218"/>
        <v>0</v>
      </c>
      <c r="AE501">
        <f t="shared" si="206"/>
        <v>0</v>
      </c>
      <c r="AF501">
        <f t="shared" si="219"/>
        <v>0</v>
      </c>
      <c r="AG501">
        <f t="shared" si="207"/>
        <v>1</v>
      </c>
      <c r="AH501">
        <f t="shared" si="220"/>
        <v>0</v>
      </c>
      <c r="AI501">
        <f t="shared" si="208"/>
        <v>0</v>
      </c>
      <c r="AJ501">
        <f t="shared" si="221"/>
        <v>0</v>
      </c>
      <c r="AL501" s="19">
        <f t="shared" si="209"/>
        <v>0</v>
      </c>
      <c r="AM501" s="15">
        <f t="shared" si="210"/>
        <v>0</v>
      </c>
      <c r="AN501" s="15">
        <f t="shared" si="211"/>
        <v>0</v>
      </c>
      <c r="AO501">
        <f t="shared" si="225"/>
        <v>0</v>
      </c>
      <c r="AP501" s="15">
        <f t="shared" si="212"/>
        <v>0</v>
      </c>
      <c r="AQ501">
        <f t="shared" si="222"/>
        <v>0</v>
      </c>
      <c r="AR501" s="15">
        <f t="shared" si="213"/>
        <v>0</v>
      </c>
      <c r="AS501">
        <f t="shared" si="223"/>
        <v>0</v>
      </c>
      <c r="AT501" s="15">
        <f t="shared" si="214"/>
        <v>1</v>
      </c>
      <c r="AU501">
        <f t="shared" si="224"/>
        <v>0</v>
      </c>
      <c r="AV501" s="15">
        <f t="shared" si="215"/>
        <v>0</v>
      </c>
      <c r="AW501">
        <f t="shared" si="226"/>
        <v>0</v>
      </c>
    </row>
    <row r="502" spans="1:49" ht="15" customHeight="1">
      <c r="A502" s="95" t="s">
        <v>131</v>
      </c>
      <c r="B502" s="96">
        <v>14.2</v>
      </c>
      <c r="C502" s="97">
        <v>2013</v>
      </c>
      <c r="D502" s="95" t="s">
        <v>17</v>
      </c>
      <c r="E502" s="98">
        <v>2</v>
      </c>
      <c r="F502" s="98">
        <v>3</v>
      </c>
      <c r="G502" s="98">
        <v>0</v>
      </c>
      <c r="H502" s="94"/>
      <c r="I502" s="94"/>
      <c r="J502" s="94"/>
      <c r="K502" s="94"/>
      <c r="L502" s="99">
        <v>40</v>
      </c>
      <c r="M502" s="98">
        <v>3</v>
      </c>
      <c r="N502" s="98">
        <v>3</v>
      </c>
      <c r="O502" s="100">
        <v>30</v>
      </c>
      <c r="P502" s="98">
        <v>3</v>
      </c>
      <c r="Q502" s="99">
        <v>2.8292682926829298</v>
      </c>
      <c r="R502" s="100">
        <v>30</v>
      </c>
      <c r="S502" s="101">
        <v>42277</v>
      </c>
      <c r="T502">
        <f t="shared" si="199"/>
        <v>0</v>
      </c>
      <c r="U502">
        <f t="shared" si="200"/>
        <v>0</v>
      </c>
      <c r="V502">
        <f t="shared" si="201"/>
        <v>0</v>
      </c>
      <c r="W502">
        <f t="shared" si="216"/>
        <v>0</v>
      </c>
      <c r="Y502" s="19">
        <f t="shared" si="202"/>
        <v>0</v>
      </c>
      <c r="Z502" s="19">
        <f t="shared" si="203"/>
        <v>0</v>
      </c>
      <c r="AA502" s="19">
        <f t="shared" si="204"/>
        <v>0</v>
      </c>
      <c r="AB502" s="19">
        <f t="shared" si="217"/>
        <v>0</v>
      </c>
      <c r="AC502">
        <f t="shared" si="205"/>
        <v>1</v>
      </c>
      <c r="AD502">
        <f t="shared" si="218"/>
        <v>0</v>
      </c>
      <c r="AE502">
        <f t="shared" si="206"/>
        <v>0</v>
      </c>
      <c r="AF502">
        <f t="shared" si="219"/>
        <v>0</v>
      </c>
      <c r="AG502">
        <f t="shared" si="207"/>
        <v>0</v>
      </c>
      <c r="AH502">
        <f t="shared" si="220"/>
        <v>0</v>
      </c>
      <c r="AI502">
        <f t="shared" si="208"/>
        <v>0</v>
      </c>
      <c r="AJ502">
        <f t="shared" si="221"/>
        <v>0</v>
      </c>
      <c r="AL502" s="19">
        <f t="shared" si="209"/>
        <v>0</v>
      </c>
      <c r="AM502" s="15">
        <f t="shared" si="210"/>
        <v>0</v>
      </c>
      <c r="AN502" s="15">
        <f t="shared" si="211"/>
        <v>0</v>
      </c>
      <c r="AO502">
        <f t="shared" si="225"/>
        <v>0</v>
      </c>
      <c r="AP502" s="15">
        <f t="shared" si="212"/>
        <v>1</v>
      </c>
      <c r="AQ502">
        <f t="shared" si="222"/>
        <v>0</v>
      </c>
      <c r="AR502" s="15">
        <f t="shared" si="213"/>
        <v>0</v>
      </c>
      <c r="AS502">
        <f t="shared" si="223"/>
        <v>0</v>
      </c>
      <c r="AT502" s="15">
        <f t="shared" si="214"/>
        <v>0</v>
      </c>
      <c r="AU502">
        <f t="shared" si="224"/>
        <v>0</v>
      </c>
      <c r="AV502" s="15">
        <f t="shared" si="215"/>
        <v>0</v>
      </c>
      <c r="AW502">
        <f t="shared" si="226"/>
        <v>0</v>
      </c>
    </row>
    <row r="503" spans="1:49" ht="15" customHeight="1">
      <c r="A503" s="95" t="s">
        <v>131</v>
      </c>
      <c r="B503" s="96">
        <v>14.2</v>
      </c>
      <c r="C503" s="97">
        <v>2013</v>
      </c>
      <c r="D503" s="95" t="s">
        <v>18</v>
      </c>
      <c r="E503" s="98">
        <v>5</v>
      </c>
      <c r="F503" s="98">
        <v>294</v>
      </c>
      <c r="G503" s="98">
        <v>1</v>
      </c>
      <c r="H503" s="98">
        <v>1</v>
      </c>
      <c r="I503" s="98">
        <v>0</v>
      </c>
      <c r="J503" s="94"/>
      <c r="K503" s="99">
        <v>100</v>
      </c>
      <c r="L503" s="99">
        <v>40</v>
      </c>
      <c r="M503" s="94"/>
      <c r="N503" s="98">
        <v>294</v>
      </c>
      <c r="O503" s="100">
        <v>30</v>
      </c>
      <c r="P503" s="94"/>
      <c r="Q503" s="99">
        <v>80.272082901192107</v>
      </c>
      <c r="R503" s="100">
        <v>30</v>
      </c>
      <c r="S503" s="101">
        <v>42277</v>
      </c>
      <c r="T503">
        <f t="shared" si="199"/>
        <v>0</v>
      </c>
      <c r="U503">
        <f t="shared" si="200"/>
        <v>0</v>
      </c>
      <c r="V503">
        <f t="shared" si="201"/>
        <v>1</v>
      </c>
      <c r="W503">
        <f t="shared" si="216"/>
        <v>0</v>
      </c>
      <c r="Y503" s="19">
        <f t="shared" si="202"/>
        <v>0</v>
      </c>
      <c r="Z503" s="19">
        <f t="shared" si="203"/>
        <v>0</v>
      </c>
      <c r="AA503" s="19">
        <f t="shared" si="204"/>
        <v>0</v>
      </c>
      <c r="AB503" s="19">
        <f t="shared" si="217"/>
        <v>0</v>
      </c>
      <c r="AC503">
        <f t="shared" si="205"/>
        <v>0</v>
      </c>
      <c r="AD503">
        <f t="shared" si="218"/>
        <v>0</v>
      </c>
      <c r="AE503">
        <f t="shared" si="206"/>
        <v>0</v>
      </c>
      <c r="AF503">
        <f t="shared" si="219"/>
        <v>0</v>
      </c>
      <c r="AG503">
        <f t="shared" si="207"/>
        <v>0</v>
      </c>
      <c r="AH503">
        <f t="shared" si="220"/>
        <v>0</v>
      </c>
      <c r="AI503">
        <f t="shared" si="208"/>
        <v>1</v>
      </c>
      <c r="AJ503">
        <f t="shared" si="221"/>
        <v>0</v>
      </c>
      <c r="AL503" s="19">
        <f t="shared" si="209"/>
        <v>0</v>
      </c>
      <c r="AM503" s="15">
        <f t="shared" si="210"/>
        <v>0</v>
      </c>
      <c r="AN503" s="15">
        <f t="shared" si="211"/>
        <v>0</v>
      </c>
      <c r="AO503">
        <f t="shared" si="225"/>
        <v>0</v>
      </c>
      <c r="AP503" s="15">
        <f t="shared" si="212"/>
        <v>0</v>
      </c>
      <c r="AQ503">
        <f t="shared" si="222"/>
        <v>0</v>
      </c>
      <c r="AR503" s="15">
        <f t="shared" si="213"/>
        <v>0</v>
      </c>
      <c r="AS503">
        <f t="shared" si="223"/>
        <v>0</v>
      </c>
      <c r="AT503" s="15">
        <f t="shared" si="214"/>
        <v>0</v>
      </c>
      <c r="AU503">
        <f t="shared" si="224"/>
        <v>0</v>
      </c>
      <c r="AV503" s="15">
        <f t="shared" si="215"/>
        <v>1</v>
      </c>
      <c r="AW503">
        <f t="shared" si="226"/>
        <v>0</v>
      </c>
    </row>
    <row r="504" spans="1:49" ht="15" customHeight="1">
      <c r="A504" s="87"/>
      <c r="B504" s="89"/>
      <c r="C504" s="93"/>
      <c r="D504" s="87"/>
      <c r="E504" s="90"/>
      <c r="F504" s="90"/>
      <c r="G504" s="90"/>
      <c r="H504" s="90"/>
      <c r="I504" s="90"/>
      <c r="K504" s="91"/>
      <c r="N504" s="90"/>
      <c r="O504" s="88"/>
      <c r="Q504" s="91"/>
      <c r="R504" s="88"/>
      <c r="S504" s="92"/>
      <c r="T504">
        <f t="shared" si="199"/>
        <v>0</v>
      </c>
      <c r="U504">
        <f t="shared" si="200"/>
        <v>0</v>
      </c>
      <c r="V504">
        <f t="shared" si="201"/>
        <v>0</v>
      </c>
      <c r="W504">
        <f t="shared" si="216"/>
        <v>0</v>
      </c>
      <c r="Y504" s="19">
        <f t="shared" si="202"/>
        <v>0</v>
      </c>
      <c r="Z504" s="19">
        <f t="shared" si="203"/>
        <v>0</v>
      </c>
      <c r="AA504" s="19">
        <f t="shared" si="204"/>
        <v>0</v>
      </c>
      <c r="AB504" s="19">
        <f t="shared" si="217"/>
        <v>0</v>
      </c>
      <c r="AC504">
        <f t="shared" si="205"/>
        <v>0</v>
      </c>
      <c r="AD504">
        <f t="shared" si="218"/>
        <v>0</v>
      </c>
      <c r="AE504">
        <f t="shared" si="206"/>
        <v>0</v>
      </c>
      <c r="AF504">
        <f t="shared" si="219"/>
        <v>0</v>
      </c>
      <c r="AG504">
        <f t="shared" si="207"/>
        <v>0</v>
      </c>
      <c r="AH504">
        <f t="shared" si="220"/>
        <v>0</v>
      </c>
      <c r="AI504">
        <f t="shared" si="208"/>
        <v>0</v>
      </c>
      <c r="AJ504">
        <f t="shared" si="221"/>
        <v>0</v>
      </c>
      <c r="AL504" s="19">
        <f t="shared" si="209"/>
        <v>0</v>
      </c>
      <c r="AM504" s="15">
        <f t="shared" si="210"/>
        <v>0</v>
      </c>
      <c r="AN504" s="15">
        <f t="shared" si="211"/>
        <v>0</v>
      </c>
      <c r="AO504">
        <f t="shared" si="225"/>
        <v>0</v>
      </c>
      <c r="AP504" s="15">
        <f t="shared" si="212"/>
        <v>0</v>
      </c>
      <c r="AQ504">
        <f t="shared" si="222"/>
        <v>0</v>
      </c>
      <c r="AR504" s="15">
        <f t="shared" si="213"/>
        <v>0</v>
      </c>
      <c r="AS504">
        <f t="shared" si="223"/>
        <v>0</v>
      </c>
      <c r="AT504" s="15">
        <f t="shared" si="214"/>
        <v>0</v>
      </c>
      <c r="AU504">
        <f t="shared" si="224"/>
        <v>0</v>
      </c>
      <c r="AV504" s="15">
        <f t="shared" si="215"/>
        <v>0</v>
      </c>
      <c r="AW504">
        <f t="shared" si="226"/>
        <v>0</v>
      </c>
    </row>
    <row r="505" spans="1:49" ht="15" customHeight="1">
      <c r="A505" s="87"/>
      <c r="B505" s="89"/>
      <c r="C505" s="93"/>
      <c r="D505" s="87"/>
      <c r="E505" s="90"/>
      <c r="F505" s="90"/>
      <c r="G505" s="90"/>
      <c r="H505" s="90"/>
      <c r="I505" s="90"/>
      <c r="J505" s="91"/>
      <c r="K505" s="91"/>
      <c r="M505" s="90"/>
      <c r="N505" s="90"/>
      <c r="O505" s="88"/>
      <c r="P505" s="90"/>
      <c r="Q505" s="91"/>
      <c r="R505" s="88"/>
      <c r="S505" s="92"/>
      <c r="T505">
        <f t="shared" si="199"/>
        <v>0</v>
      </c>
      <c r="U505">
        <f t="shared" si="200"/>
        <v>0</v>
      </c>
      <c r="V505">
        <f t="shared" si="201"/>
        <v>0</v>
      </c>
      <c r="W505">
        <f t="shared" si="216"/>
        <v>0</v>
      </c>
      <c r="Y505" s="19">
        <f t="shared" si="202"/>
        <v>0</v>
      </c>
      <c r="Z505" s="19">
        <f t="shared" si="203"/>
        <v>0</v>
      </c>
      <c r="AA505" s="19">
        <f t="shared" si="204"/>
        <v>0</v>
      </c>
      <c r="AB505" s="19">
        <f t="shared" si="217"/>
        <v>0</v>
      </c>
      <c r="AC505">
        <f t="shared" si="205"/>
        <v>0</v>
      </c>
      <c r="AD505">
        <f t="shared" si="218"/>
        <v>0</v>
      </c>
      <c r="AE505">
        <f t="shared" si="206"/>
        <v>0</v>
      </c>
      <c r="AF505">
        <f t="shared" si="219"/>
        <v>0</v>
      </c>
      <c r="AG505">
        <f t="shared" si="207"/>
        <v>0</v>
      </c>
      <c r="AH505">
        <f t="shared" si="220"/>
        <v>0</v>
      </c>
      <c r="AI505">
        <f t="shared" si="208"/>
        <v>0</v>
      </c>
      <c r="AJ505">
        <f t="shared" si="221"/>
        <v>0</v>
      </c>
      <c r="AL505" s="19">
        <f t="shared" si="209"/>
        <v>0</v>
      </c>
      <c r="AM505" s="15">
        <f t="shared" si="210"/>
        <v>0</v>
      </c>
      <c r="AN505" s="15">
        <f t="shared" si="211"/>
        <v>0</v>
      </c>
      <c r="AO505">
        <f t="shared" si="225"/>
        <v>0</v>
      </c>
      <c r="AP505" s="15">
        <f t="shared" si="212"/>
        <v>0</v>
      </c>
      <c r="AQ505">
        <f t="shared" si="222"/>
        <v>0</v>
      </c>
      <c r="AR505" s="15">
        <f t="shared" si="213"/>
        <v>0</v>
      </c>
      <c r="AS505">
        <f t="shared" si="223"/>
        <v>0</v>
      </c>
      <c r="AT505" s="15">
        <f t="shared" si="214"/>
        <v>0</v>
      </c>
      <c r="AU505">
        <f t="shared" si="224"/>
        <v>0</v>
      </c>
      <c r="AV505" s="15">
        <f t="shared" si="215"/>
        <v>0</v>
      </c>
      <c r="AW505">
        <f t="shared" si="226"/>
        <v>0</v>
      </c>
    </row>
    <row r="506" spans="1:49" ht="15" customHeight="1">
      <c r="A506" s="87"/>
      <c r="B506" s="89"/>
      <c r="C506" s="93"/>
      <c r="D506" s="87"/>
      <c r="E506" s="90"/>
      <c r="F506" s="90"/>
      <c r="G506" s="90"/>
      <c r="H506" s="90"/>
      <c r="I506" s="90"/>
      <c r="J506" s="91"/>
      <c r="K506" s="91"/>
      <c r="M506" s="90"/>
      <c r="N506" s="90"/>
      <c r="O506" s="88"/>
      <c r="P506" s="90"/>
      <c r="Q506" s="91"/>
      <c r="R506" s="88"/>
      <c r="S506" s="92"/>
      <c r="T506">
        <f t="shared" si="199"/>
        <v>0</v>
      </c>
      <c r="U506">
        <f t="shared" si="200"/>
        <v>0</v>
      </c>
      <c r="V506">
        <f t="shared" si="201"/>
        <v>0</v>
      </c>
      <c r="W506">
        <f t="shared" si="216"/>
        <v>0</v>
      </c>
      <c r="Y506" s="19">
        <f t="shared" si="202"/>
        <v>0</v>
      </c>
      <c r="Z506" s="19">
        <f t="shared" si="203"/>
        <v>0</v>
      </c>
      <c r="AA506" s="19">
        <f t="shared" si="204"/>
        <v>0</v>
      </c>
      <c r="AB506" s="19">
        <f t="shared" si="217"/>
        <v>0</v>
      </c>
      <c r="AC506">
        <f t="shared" si="205"/>
        <v>0</v>
      </c>
      <c r="AD506">
        <f t="shared" si="218"/>
        <v>0</v>
      </c>
      <c r="AE506">
        <f t="shared" si="206"/>
        <v>0</v>
      </c>
      <c r="AF506">
        <f t="shared" si="219"/>
        <v>0</v>
      </c>
      <c r="AG506">
        <f t="shared" si="207"/>
        <v>0</v>
      </c>
      <c r="AH506">
        <f t="shared" si="220"/>
        <v>0</v>
      </c>
      <c r="AI506">
        <f t="shared" si="208"/>
        <v>0</v>
      </c>
      <c r="AJ506">
        <f t="shared" si="221"/>
        <v>0</v>
      </c>
      <c r="AL506" s="19">
        <f t="shared" si="209"/>
        <v>0</v>
      </c>
      <c r="AM506" s="15">
        <f t="shared" si="210"/>
        <v>0</v>
      </c>
      <c r="AN506" s="15">
        <f t="shared" si="211"/>
        <v>0</v>
      </c>
      <c r="AO506">
        <f t="shared" si="225"/>
        <v>0</v>
      </c>
      <c r="AP506" s="15">
        <f t="shared" si="212"/>
        <v>0</v>
      </c>
      <c r="AQ506">
        <f t="shared" si="222"/>
        <v>0</v>
      </c>
      <c r="AR506" s="15">
        <f t="shared" si="213"/>
        <v>0</v>
      </c>
      <c r="AS506">
        <f t="shared" si="223"/>
        <v>0</v>
      </c>
      <c r="AT506" s="15">
        <f t="shared" si="214"/>
        <v>0</v>
      </c>
      <c r="AU506">
        <f t="shared" si="224"/>
        <v>0</v>
      </c>
      <c r="AV506" s="15">
        <f t="shared" si="215"/>
        <v>0</v>
      </c>
      <c r="AW506">
        <f t="shared" si="226"/>
        <v>0</v>
      </c>
    </row>
    <row r="507" spans="1:49" ht="15" customHeight="1">
      <c r="A507" s="87"/>
      <c r="B507" s="89"/>
      <c r="C507" s="93"/>
      <c r="D507" s="87"/>
      <c r="E507" s="90"/>
      <c r="F507" s="90"/>
      <c r="G507" s="90"/>
      <c r="H507" s="90"/>
      <c r="I507" s="90"/>
      <c r="J507" s="91"/>
      <c r="K507" s="91"/>
      <c r="M507" s="90"/>
      <c r="N507" s="90"/>
      <c r="O507" s="88"/>
      <c r="P507" s="90"/>
      <c r="Q507" s="91"/>
      <c r="R507" s="88"/>
      <c r="S507" s="92"/>
      <c r="T507">
        <f t="shared" si="199"/>
        <v>0</v>
      </c>
      <c r="U507">
        <f t="shared" si="200"/>
        <v>0</v>
      </c>
      <c r="V507">
        <f t="shared" si="201"/>
        <v>0</v>
      </c>
      <c r="W507">
        <f t="shared" si="216"/>
        <v>0</v>
      </c>
      <c r="Y507" s="19">
        <f t="shared" si="202"/>
        <v>0</v>
      </c>
      <c r="Z507" s="19">
        <f t="shared" si="203"/>
        <v>0</v>
      </c>
      <c r="AA507" s="19">
        <f t="shared" si="204"/>
        <v>0</v>
      </c>
      <c r="AB507" s="19">
        <f t="shared" si="217"/>
        <v>0</v>
      </c>
      <c r="AC507">
        <f t="shared" si="205"/>
        <v>0</v>
      </c>
      <c r="AD507">
        <f t="shared" si="218"/>
        <v>0</v>
      </c>
      <c r="AE507">
        <f t="shared" si="206"/>
        <v>0</v>
      </c>
      <c r="AF507">
        <f t="shared" si="219"/>
        <v>0</v>
      </c>
      <c r="AG507">
        <f t="shared" si="207"/>
        <v>0</v>
      </c>
      <c r="AH507">
        <f t="shared" si="220"/>
        <v>0</v>
      </c>
      <c r="AI507">
        <f t="shared" si="208"/>
        <v>0</v>
      </c>
      <c r="AJ507">
        <f t="shared" si="221"/>
        <v>0</v>
      </c>
      <c r="AL507" s="19">
        <f t="shared" si="209"/>
        <v>0</v>
      </c>
      <c r="AM507" s="15">
        <f t="shared" si="210"/>
        <v>0</v>
      </c>
      <c r="AN507" s="15">
        <f t="shared" si="211"/>
        <v>0</v>
      </c>
      <c r="AO507">
        <f t="shared" si="225"/>
        <v>0</v>
      </c>
      <c r="AP507" s="15">
        <f t="shared" si="212"/>
        <v>0</v>
      </c>
      <c r="AQ507">
        <f t="shared" si="222"/>
        <v>0</v>
      </c>
      <c r="AR507" s="15">
        <f t="shared" si="213"/>
        <v>0</v>
      </c>
      <c r="AS507">
        <f t="shared" si="223"/>
        <v>0</v>
      </c>
      <c r="AT507" s="15">
        <f t="shared" si="214"/>
        <v>0</v>
      </c>
      <c r="AU507">
        <f t="shared" si="224"/>
        <v>0</v>
      </c>
      <c r="AV507" s="15">
        <f t="shared" si="215"/>
        <v>0</v>
      </c>
      <c r="AW507">
        <f t="shared" si="226"/>
        <v>0</v>
      </c>
    </row>
    <row r="508" spans="1:49" ht="15" customHeight="1">
      <c r="A508" s="87"/>
      <c r="B508" s="89"/>
      <c r="C508" s="93"/>
      <c r="D508" s="87"/>
      <c r="E508" s="90"/>
      <c r="F508" s="90"/>
      <c r="G508" s="90"/>
      <c r="H508" s="90"/>
      <c r="I508" s="90"/>
      <c r="J508" s="91"/>
      <c r="K508" s="91"/>
      <c r="M508" s="90"/>
      <c r="N508" s="90"/>
      <c r="O508" s="88"/>
      <c r="P508" s="90"/>
      <c r="Q508" s="91"/>
      <c r="R508" s="88"/>
      <c r="S508" s="92"/>
      <c r="T508">
        <f t="shared" si="199"/>
        <v>0</v>
      </c>
      <c r="U508">
        <f t="shared" si="200"/>
        <v>0</v>
      </c>
      <c r="V508">
        <f t="shared" si="201"/>
        <v>0</v>
      </c>
      <c r="W508">
        <f t="shared" si="216"/>
        <v>0</v>
      </c>
      <c r="Y508" s="19">
        <f t="shared" si="202"/>
        <v>0</v>
      </c>
      <c r="Z508" s="19">
        <f t="shared" si="203"/>
        <v>0</v>
      </c>
      <c r="AA508" s="19">
        <f t="shared" si="204"/>
        <v>0</v>
      </c>
      <c r="AB508" s="19">
        <f t="shared" si="217"/>
        <v>0</v>
      </c>
      <c r="AC508">
        <f t="shared" si="205"/>
        <v>0</v>
      </c>
      <c r="AD508">
        <f t="shared" si="218"/>
        <v>0</v>
      </c>
      <c r="AE508">
        <f t="shared" si="206"/>
        <v>0</v>
      </c>
      <c r="AF508">
        <f t="shared" si="219"/>
        <v>0</v>
      </c>
      <c r="AG508">
        <f t="shared" si="207"/>
        <v>0</v>
      </c>
      <c r="AH508">
        <f t="shared" si="220"/>
        <v>0</v>
      </c>
      <c r="AI508">
        <f t="shared" si="208"/>
        <v>0</v>
      </c>
      <c r="AJ508">
        <f t="shared" si="221"/>
        <v>0</v>
      </c>
      <c r="AL508" s="19">
        <f t="shared" si="209"/>
        <v>0</v>
      </c>
      <c r="AM508" s="15">
        <f t="shared" si="210"/>
        <v>0</v>
      </c>
      <c r="AN508" s="15">
        <f t="shared" si="211"/>
        <v>0</v>
      </c>
      <c r="AO508">
        <f t="shared" si="225"/>
        <v>0</v>
      </c>
      <c r="AP508" s="15">
        <f t="shared" si="212"/>
        <v>0</v>
      </c>
      <c r="AQ508">
        <f t="shared" si="222"/>
        <v>0</v>
      </c>
      <c r="AR508" s="15">
        <f t="shared" si="213"/>
        <v>0</v>
      </c>
      <c r="AS508">
        <f t="shared" si="223"/>
        <v>0</v>
      </c>
      <c r="AT508" s="15">
        <f t="shared" si="214"/>
        <v>0</v>
      </c>
      <c r="AU508">
        <f t="shared" si="224"/>
        <v>0</v>
      </c>
      <c r="AV508" s="15">
        <f t="shared" si="215"/>
        <v>0</v>
      </c>
      <c r="AW508">
        <f t="shared" si="226"/>
        <v>0</v>
      </c>
    </row>
    <row r="509" spans="1:49" ht="15" customHeight="1">
      <c r="A509" s="87"/>
      <c r="B509" s="89"/>
      <c r="C509" s="93"/>
      <c r="D509" s="87"/>
      <c r="E509" s="90"/>
      <c r="F509" s="90"/>
      <c r="G509" s="90"/>
      <c r="H509" s="90"/>
      <c r="I509" s="90"/>
      <c r="J509" s="91"/>
      <c r="K509" s="91"/>
      <c r="M509" s="90"/>
      <c r="N509" s="90"/>
      <c r="O509" s="88"/>
      <c r="P509" s="90"/>
      <c r="Q509" s="91"/>
      <c r="R509" s="88"/>
      <c r="S509" s="92"/>
      <c r="T509">
        <f t="shared" si="199"/>
        <v>0</v>
      </c>
      <c r="U509">
        <f t="shared" si="200"/>
        <v>0</v>
      </c>
      <c r="V509">
        <f t="shared" si="201"/>
        <v>0</v>
      </c>
      <c r="W509">
        <f t="shared" si="216"/>
        <v>0</v>
      </c>
      <c r="Y509" s="19">
        <f t="shared" si="202"/>
        <v>0</v>
      </c>
      <c r="Z509" s="19">
        <f t="shared" si="203"/>
        <v>0</v>
      </c>
      <c r="AA509" s="19">
        <f t="shared" si="204"/>
        <v>0</v>
      </c>
      <c r="AB509" s="19">
        <f t="shared" si="217"/>
        <v>0</v>
      </c>
      <c r="AC509">
        <f t="shared" si="205"/>
        <v>0</v>
      </c>
      <c r="AD509">
        <f t="shared" si="218"/>
        <v>0</v>
      </c>
      <c r="AE509">
        <f t="shared" si="206"/>
        <v>0</v>
      </c>
      <c r="AF509">
        <f t="shared" si="219"/>
        <v>0</v>
      </c>
      <c r="AG509">
        <f t="shared" si="207"/>
        <v>0</v>
      </c>
      <c r="AH509">
        <f t="shared" si="220"/>
        <v>0</v>
      </c>
      <c r="AI509">
        <f t="shared" si="208"/>
        <v>0</v>
      </c>
      <c r="AJ509">
        <f t="shared" si="221"/>
        <v>0</v>
      </c>
      <c r="AL509" s="19">
        <f t="shared" si="209"/>
        <v>0</v>
      </c>
      <c r="AM509" s="15">
        <f t="shared" si="210"/>
        <v>0</v>
      </c>
      <c r="AN509" s="15">
        <f t="shared" si="211"/>
        <v>0</v>
      </c>
      <c r="AO509">
        <f t="shared" si="225"/>
        <v>0</v>
      </c>
      <c r="AP509" s="15">
        <f t="shared" si="212"/>
        <v>0</v>
      </c>
      <c r="AQ509">
        <f t="shared" si="222"/>
        <v>0</v>
      </c>
      <c r="AR509" s="15">
        <f t="shared" si="213"/>
        <v>0</v>
      </c>
      <c r="AS509">
        <f t="shared" si="223"/>
        <v>0</v>
      </c>
      <c r="AT509" s="15">
        <f t="shared" si="214"/>
        <v>0</v>
      </c>
      <c r="AU509">
        <f t="shared" si="224"/>
        <v>0</v>
      </c>
      <c r="AV509" s="15">
        <f t="shared" si="215"/>
        <v>0</v>
      </c>
      <c r="AW509">
        <f t="shared" si="226"/>
        <v>0</v>
      </c>
    </row>
    <row r="510" spans="1:49" ht="15" customHeight="1">
      <c r="A510" s="87"/>
      <c r="B510" s="89"/>
      <c r="C510" s="93"/>
      <c r="D510" s="87"/>
      <c r="E510" s="90"/>
      <c r="F510" s="90"/>
      <c r="G510" s="90"/>
      <c r="H510" s="90"/>
      <c r="I510" s="90"/>
      <c r="K510" s="91"/>
      <c r="N510" s="90"/>
      <c r="O510" s="88"/>
      <c r="Q510" s="91"/>
      <c r="R510" s="88"/>
      <c r="S510" s="92"/>
      <c r="T510">
        <f t="shared" si="199"/>
        <v>0</v>
      </c>
      <c r="U510">
        <f t="shared" si="200"/>
        <v>0</v>
      </c>
      <c r="V510">
        <f t="shared" si="201"/>
        <v>0</v>
      </c>
      <c r="W510">
        <f t="shared" si="216"/>
        <v>0</v>
      </c>
      <c r="Y510" s="19">
        <f t="shared" si="202"/>
        <v>0</v>
      </c>
      <c r="Z510" s="19">
        <f t="shared" si="203"/>
        <v>0</v>
      </c>
      <c r="AA510" s="19">
        <f t="shared" si="204"/>
        <v>0</v>
      </c>
      <c r="AB510" s="19">
        <f t="shared" si="217"/>
        <v>0</v>
      </c>
      <c r="AC510">
        <f t="shared" si="205"/>
        <v>0</v>
      </c>
      <c r="AD510">
        <f t="shared" si="218"/>
        <v>0</v>
      </c>
      <c r="AE510">
        <f t="shared" si="206"/>
        <v>0</v>
      </c>
      <c r="AF510">
        <f t="shared" si="219"/>
        <v>0</v>
      </c>
      <c r="AG510">
        <f t="shared" si="207"/>
        <v>0</v>
      </c>
      <c r="AH510">
        <f t="shared" si="220"/>
        <v>0</v>
      </c>
      <c r="AI510">
        <f t="shared" si="208"/>
        <v>0</v>
      </c>
      <c r="AJ510">
        <f t="shared" si="221"/>
        <v>0</v>
      </c>
      <c r="AL510" s="19">
        <f t="shared" si="209"/>
        <v>0</v>
      </c>
      <c r="AM510" s="15">
        <f t="shared" si="210"/>
        <v>0</v>
      </c>
      <c r="AN510" s="15">
        <f t="shared" si="211"/>
        <v>0</v>
      </c>
      <c r="AO510">
        <f t="shared" si="225"/>
        <v>0</v>
      </c>
      <c r="AP510" s="15">
        <f t="shared" si="212"/>
        <v>0</v>
      </c>
      <c r="AQ510">
        <f t="shared" si="222"/>
        <v>0</v>
      </c>
      <c r="AR510" s="15">
        <f t="shared" si="213"/>
        <v>0</v>
      </c>
      <c r="AS510">
        <f t="shared" si="223"/>
        <v>0</v>
      </c>
      <c r="AT510" s="15">
        <f t="shared" si="214"/>
        <v>0</v>
      </c>
      <c r="AU510">
        <f t="shared" si="224"/>
        <v>0</v>
      </c>
      <c r="AV510" s="15">
        <f t="shared" si="215"/>
        <v>0</v>
      </c>
      <c r="AW510">
        <f t="shared" si="226"/>
        <v>0</v>
      </c>
    </row>
    <row r="511" spans="1:49" ht="15" customHeight="1">
      <c r="A511" s="87"/>
      <c r="B511" s="89"/>
      <c r="C511" s="93"/>
      <c r="D511" s="87"/>
      <c r="E511" s="90"/>
      <c r="F511" s="90"/>
      <c r="G511" s="90"/>
      <c r="H511" s="90"/>
      <c r="I511" s="90"/>
      <c r="J511" s="91"/>
      <c r="K511" s="91"/>
      <c r="M511" s="90"/>
      <c r="N511" s="90"/>
      <c r="O511" s="88"/>
      <c r="P511" s="90"/>
      <c r="Q511" s="91"/>
      <c r="R511" s="88"/>
      <c r="S511" s="92"/>
      <c r="T511">
        <f t="shared" si="199"/>
        <v>0</v>
      </c>
      <c r="U511">
        <f t="shared" si="200"/>
        <v>0</v>
      </c>
      <c r="V511">
        <f t="shared" si="201"/>
        <v>0</v>
      </c>
      <c r="W511">
        <f t="shared" si="216"/>
        <v>0</v>
      </c>
      <c r="Y511" s="19">
        <f t="shared" si="202"/>
        <v>0</v>
      </c>
      <c r="Z511" s="19">
        <f t="shared" si="203"/>
        <v>0</v>
      </c>
      <c r="AA511" s="19">
        <f t="shared" si="204"/>
        <v>0</v>
      </c>
      <c r="AB511" s="19">
        <f t="shared" si="217"/>
        <v>0</v>
      </c>
      <c r="AC511">
        <f t="shared" si="205"/>
        <v>0</v>
      </c>
      <c r="AD511">
        <f t="shared" si="218"/>
        <v>0</v>
      </c>
      <c r="AE511">
        <f t="shared" si="206"/>
        <v>0</v>
      </c>
      <c r="AF511">
        <f t="shared" si="219"/>
        <v>0</v>
      </c>
      <c r="AG511">
        <f t="shared" si="207"/>
        <v>0</v>
      </c>
      <c r="AH511">
        <f t="shared" si="220"/>
        <v>0</v>
      </c>
      <c r="AI511">
        <f t="shared" si="208"/>
        <v>0</v>
      </c>
      <c r="AJ511">
        <f t="shared" si="221"/>
        <v>0</v>
      </c>
      <c r="AL511" s="19">
        <f t="shared" si="209"/>
        <v>0</v>
      </c>
      <c r="AM511" s="15">
        <f t="shared" si="210"/>
        <v>0</v>
      </c>
      <c r="AN511" s="15">
        <f t="shared" si="211"/>
        <v>0</v>
      </c>
      <c r="AO511">
        <f t="shared" si="225"/>
        <v>0</v>
      </c>
      <c r="AP511" s="15">
        <f t="shared" si="212"/>
        <v>0</v>
      </c>
      <c r="AQ511">
        <f t="shared" si="222"/>
        <v>0</v>
      </c>
      <c r="AR511" s="15">
        <f t="shared" si="213"/>
        <v>0</v>
      </c>
      <c r="AS511">
        <f t="shared" si="223"/>
        <v>0</v>
      </c>
      <c r="AT511" s="15">
        <f t="shared" si="214"/>
        <v>0</v>
      </c>
      <c r="AU511">
        <f t="shared" si="224"/>
        <v>0</v>
      </c>
      <c r="AV511" s="15">
        <f t="shared" si="215"/>
        <v>0</v>
      </c>
      <c r="AW511">
        <f t="shared" si="226"/>
        <v>0</v>
      </c>
    </row>
    <row r="512" spans="1:49" ht="15" customHeight="1">
      <c r="A512" s="87"/>
      <c r="B512" s="89"/>
      <c r="C512" s="93"/>
      <c r="D512" s="87"/>
      <c r="E512" s="90"/>
      <c r="F512" s="90"/>
      <c r="G512" s="90"/>
      <c r="H512" s="90"/>
      <c r="I512" s="90"/>
      <c r="J512" s="91"/>
      <c r="K512" s="91"/>
      <c r="M512" s="90"/>
      <c r="N512" s="90"/>
      <c r="O512" s="88"/>
      <c r="P512" s="90"/>
      <c r="Q512" s="91"/>
      <c r="R512" s="88"/>
      <c r="S512" s="92"/>
      <c r="T512">
        <f t="shared" si="199"/>
        <v>0</v>
      </c>
      <c r="U512">
        <f t="shared" si="200"/>
        <v>0</v>
      </c>
      <c r="V512">
        <f t="shared" si="201"/>
        <v>0</v>
      </c>
      <c r="W512">
        <f t="shared" si="216"/>
        <v>0</v>
      </c>
      <c r="Y512" s="19">
        <f t="shared" si="202"/>
        <v>0</v>
      </c>
      <c r="Z512" s="19">
        <f t="shared" si="203"/>
        <v>0</v>
      </c>
      <c r="AA512" s="19">
        <f t="shared" si="204"/>
        <v>0</v>
      </c>
      <c r="AB512" s="19">
        <f t="shared" si="217"/>
        <v>0</v>
      </c>
      <c r="AC512">
        <f t="shared" si="205"/>
        <v>0</v>
      </c>
      <c r="AD512">
        <f t="shared" si="218"/>
        <v>0</v>
      </c>
      <c r="AE512">
        <f t="shared" si="206"/>
        <v>0</v>
      </c>
      <c r="AF512">
        <f t="shared" si="219"/>
        <v>0</v>
      </c>
      <c r="AG512">
        <f t="shared" si="207"/>
        <v>0</v>
      </c>
      <c r="AH512">
        <f t="shared" si="220"/>
        <v>0</v>
      </c>
      <c r="AI512">
        <f t="shared" si="208"/>
        <v>0</v>
      </c>
      <c r="AJ512">
        <f t="shared" si="221"/>
        <v>0</v>
      </c>
      <c r="AL512" s="19">
        <f t="shared" si="209"/>
        <v>0</v>
      </c>
      <c r="AM512" s="15">
        <f t="shared" si="210"/>
        <v>0</v>
      </c>
      <c r="AN512" s="15">
        <f t="shared" si="211"/>
        <v>0</v>
      </c>
      <c r="AO512">
        <f t="shared" si="225"/>
        <v>0</v>
      </c>
      <c r="AP512" s="15">
        <f t="shared" si="212"/>
        <v>0</v>
      </c>
      <c r="AQ512">
        <f t="shared" si="222"/>
        <v>0</v>
      </c>
      <c r="AR512" s="15">
        <f t="shared" si="213"/>
        <v>0</v>
      </c>
      <c r="AS512">
        <f t="shared" si="223"/>
        <v>0</v>
      </c>
      <c r="AT512" s="15">
        <f t="shared" si="214"/>
        <v>0</v>
      </c>
      <c r="AU512">
        <f t="shared" si="224"/>
        <v>0</v>
      </c>
      <c r="AV512" s="15">
        <f t="shared" si="215"/>
        <v>0</v>
      </c>
      <c r="AW512">
        <f t="shared" si="226"/>
        <v>0</v>
      </c>
    </row>
    <row r="513" spans="1:49" ht="15" customHeight="1">
      <c r="A513" s="87"/>
      <c r="B513" s="89"/>
      <c r="C513" s="93"/>
      <c r="D513" s="87"/>
      <c r="E513" s="90"/>
      <c r="F513" s="90"/>
      <c r="G513" s="90"/>
      <c r="H513" s="90"/>
      <c r="I513" s="90"/>
      <c r="J513" s="91"/>
      <c r="K513" s="91"/>
      <c r="M513" s="90"/>
      <c r="N513" s="90"/>
      <c r="O513" s="88"/>
      <c r="P513" s="90"/>
      <c r="Q513" s="91"/>
      <c r="R513" s="88"/>
      <c r="S513" s="92"/>
      <c r="T513">
        <f t="shared" si="199"/>
        <v>0</v>
      </c>
      <c r="U513">
        <f t="shared" si="200"/>
        <v>0</v>
      </c>
      <c r="V513">
        <f t="shared" si="201"/>
        <v>0</v>
      </c>
      <c r="W513">
        <f t="shared" si="216"/>
        <v>0</v>
      </c>
      <c r="Y513" s="19">
        <f t="shared" si="202"/>
        <v>0</v>
      </c>
      <c r="Z513" s="19">
        <f t="shared" si="203"/>
        <v>0</v>
      </c>
      <c r="AA513" s="19">
        <f t="shared" si="204"/>
        <v>0</v>
      </c>
      <c r="AB513" s="19">
        <f t="shared" si="217"/>
        <v>0</v>
      </c>
      <c r="AC513">
        <f t="shared" si="205"/>
        <v>0</v>
      </c>
      <c r="AD513">
        <f t="shared" si="218"/>
        <v>0</v>
      </c>
      <c r="AE513">
        <f t="shared" si="206"/>
        <v>0</v>
      </c>
      <c r="AF513">
        <f t="shared" si="219"/>
        <v>0</v>
      </c>
      <c r="AG513">
        <f t="shared" si="207"/>
        <v>0</v>
      </c>
      <c r="AH513">
        <f t="shared" si="220"/>
        <v>0</v>
      </c>
      <c r="AI513">
        <f t="shared" si="208"/>
        <v>0</v>
      </c>
      <c r="AJ513">
        <f t="shared" si="221"/>
        <v>0</v>
      </c>
      <c r="AL513" s="19">
        <f t="shared" si="209"/>
        <v>0</v>
      </c>
      <c r="AM513" s="15">
        <f t="shared" si="210"/>
        <v>0</v>
      </c>
      <c r="AN513" s="15">
        <f t="shared" si="211"/>
        <v>0</v>
      </c>
      <c r="AO513">
        <f t="shared" si="225"/>
        <v>0</v>
      </c>
      <c r="AP513" s="15">
        <f t="shared" si="212"/>
        <v>0</v>
      </c>
      <c r="AQ513">
        <f t="shared" si="222"/>
        <v>0</v>
      </c>
      <c r="AR513" s="15">
        <f t="shared" si="213"/>
        <v>0</v>
      </c>
      <c r="AS513">
        <f t="shared" si="223"/>
        <v>0</v>
      </c>
      <c r="AT513" s="15">
        <f t="shared" si="214"/>
        <v>0</v>
      </c>
      <c r="AU513">
        <f t="shared" si="224"/>
        <v>0</v>
      </c>
      <c r="AV513" s="15">
        <f t="shared" si="215"/>
        <v>0</v>
      </c>
      <c r="AW513">
        <f t="shared" si="226"/>
        <v>0</v>
      </c>
    </row>
    <row r="514" spans="1:49" ht="15" customHeight="1">
      <c r="A514" s="87"/>
      <c r="B514" s="89"/>
      <c r="C514" s="93"/>
      <c r="D514" s="87"/>
      <c r="E514" s="90"/>
      <c r="F514" s="90"/>
      <c r="G514" s="90"/>
      <c r="H514" s="90"/>
      <c r="I514" s="90"/>
      <c r="K514" s="91"/>
      <c r="N514" s="90"/>
      <c r="O514" s="88"/>
      <c r="Q514" s="91"/>
      <c r="R514" s="88"/>
      <c r="S514" s="92"/>
      <c r="T514">
        <f t="shared" si="199"/>
        <v>0</v>
      </c>
      <c r="U514">
        <f t="shared" si="200"/>
        <v>0</v>
      </c>
      <c r="V514">
        <f t="shared" si="201"/>
        <v>0</v>
      </c>
      <c r="W514">
        <f t="shared" si="216"/>
        <v>0</v>
      </c>
      <c r="Y514" s="19">
        <f t="shared" si="202"/>
        <v>0</v>
      </c>
      <c r="Z514" s="19">
        <f t="shared" si="203"/>
        <v>0</v>
      </c>
      <c r="AA514" s="19">
        <f t="shared" si="204"/>
        <v>0</v>
      </c>
      <c r="AB514" s="19">
        <f t="shared" si="217"/>
        <v>0</v>
      </c>
      <c r="AC514">
        <f t="shared" si="205"/>
        <v>0</v>
      </c>
      <c r="AD514">
        <f t="shared" si="218"/>
        <v>0</v>
      </c>
      <c r="AE514">
        <f t="shared" si="206"/>
        <v>0</v>
      </c>
      <c r="AF514">
        <f t="shared" si="219"/>
        <v>0</v>
      </c>
      <c r="AG514">
        <f t="shared" si="207"/>
        <v>0</v>
      </c>
      <c r="AH514">
        <f t="shared" si="220"/>
        <v>0</v>
      </c>
      <c r="AI514">
        <f t="shared" si="208"/>
        <v>0</v>
      </c>
      <c r="AJ514">
        <f t="shared" si="221"/>
        <v>0</v>
      </c>
      <c r="AL514" s="19">
        <f t="shared" si="209"/>
        <v>0</v>
      </c>
      <c r="AM514" s="15">
        <f t="shared" si="210"/>
        <v>0</v>
      </c>
      <c r="AN514" s="15">
        <f t="shared" si="211"/>
        <v>0</v>
      </c>
      <c r="AO514">
        <f t="shared" si="225"/>
        <v>0</v>
      </c>
      <c r="AP514" s="15">
        <f t="shared" si="212"/>
        <v>0</v>
      </c>
      <c r="AQ514">
        <f t="shared" si="222"/>
        <v>0</v>
      </c>
      <c r="AR514" s="15">
        <f t="shared" si="213"/>
        <v>0</v>
      </c>
      <c r="AS514">
        <f t="shared" si="223"/>
        <v>0</v>
      </c>
      <c r="AT514" s="15">
        <f t="shared" si="214"/>
        <v>0</v>
      </c>
      <c r="AU514">
        <f t="shared" si="224"/>
        <v>0</v>
      </c>
      <c r="AV514" s="15">
        <f t="shared" si="215"/>
        <v>0</v>
      </c>
      <c r="AW514">
        <f t="shared" si="226"/>
        <v>0</v>
      </c>
    </row>
    <row r="515" spans="1:49" ht="15" customHeight="1">
      <c r="A515" s="87"/>
      <c r="B515" s="89"/>
      <c r="C515" s="93"/>
      <c r="D515" s="87"/>
      <c r="E515" s="90"/>
      <c r="F515" s="90"/>
      <c r="G515" s="90"/>
      <c r="H515" s="90"/>
      <c r="I515" s="90"/>
      <c r="J515" s="91"/>
      <c r="K515" s="91"/>
      <c r="M515" s="90"/>
      <c r="N515" s="90"/>
      <c r="O515" s="88"/>
      <c r="P515" s="90"/>
      <c r="Q515" s="91"/>
      <c r="R515" s="88"/>
      <c r="S515" s="92"/>
      <c r="T515">
        <f t="shared" ref="T515:T578" si="227">IF(SELECT_AGENCY=A515,1,0)</f>
        <v>0</v>
      </c>
      <c r="U515">
        <f t="shared" ref="U515:U525" si="228">IF(SELECT_YEAR=C515,1,0)</f>
        <v>0</v>
      </c>
      <c r="V515">
        <f t="shared" ref="V515:V578" si="229">IF(SELECT_QUARTER=D515,1,0)</f>
        <v>0</v>
      </c>
      <c r="W515">
        <f t="shared" si="216"/>
        <v>0</v>
      </c>
      <c r="Y515" s="19">
        <f t="shared" ref="Y515:Y578" si="230">IF(SELECT_AGENCY=A515,1,0)</f>
        <v>0</v>
      </c>
      <c r="Z515" s="19">
        <f t="shared" ref="Z515:Z525" si="231">IF(SELECT_YEAR=C515,1,0)</f>
        <v>0</v>
      </c>
      <c r="AA515" s="19">
        <f t="shared" ref="AA515:AA578" si="232">IF(QT_1=D515,1,0)</f>
        <v>0</v>
      </c>
      <c r="AB515" s="19">
        <f t="shared" si="217"/>
        <v>0</v>
      </c>
      <c r="AC515">
        <f t="shared" ref="AC515:AC578" si="233">IF(QT_2=D515,1,0)</f>
        <v>0</v>
      </c>
      <c r="AD515">
        <f t="shared" si="218"/>
        <v>0</v>
      </c>
      <c r="AE515">
        <f t="shared" ref="AE515:AE578" si="234">IF(QT_3=D515,1,0)</f>
        <v>0</v>
      </c>
      <c r="AF515">
        <f t="shared" si="219"/>
        <v>0</v>
      </c>
      <c r="AG515">
        <f t="shared" ref="AG515:AG578" si="235">IF(QT_4=D515,1,0)</f>
        <v>0</v>
      </c>
      <c r="AH515">
        <f t="shared" si="220"/>
        <v>0</v>
      </c>
      <c r="AI515">
        <f t="shared" ref="AI515:AI569" si="236">IF(QTOTAL=D515,1,0)</f>
        <v>0</v>
      </c>
      <c r="AJ515">
        <f t="shared" si="221"/>
        <v>0</v>
      </c>
      <c r="AL515" s="19">
        <f t="shared" ref="AL515:AL569" si="237">IF(SELECT_AGENCY=A515,1,0)</f>
        <v>0</v>
      </c>
      <c r="AM515" s="15">
        <f t="shared" ref="AM515:AM569" si="238">IF(COMP_YEAR=C515,1,0)</f>
        <v>0</v>
      </c>
      <c r="AN515" s="15">
        <f t="shared" ref="AN515:AN569" si="239">IF(QT_1=D515,1,0)</f>
        <v>0</v>
      </c>
      <c r="AO515">
        <f t="shared" si="225"/>
        <v>0</v>
      </c>
      <c r="AP515" s="15">
        <f t="shared" ref="AP515:AP569" si="240">IF(QT_2=D515,1,0)</f>
        <v>0</v>
      </c>
      <c r="AQ515">
        <f t="shared" si="222"/>
        <v>0</v>
      </c>
      <c r="AR515" s="15">
        <f t="shared" ref="AR515:AR569" si="241">IF(QT_3=D515,1,0)</f>
        <v>0</v>
      </c>
      <c r="AS515">
        <f t="shared" si="223"/>
        <v>0</v>
      </c>
      <c r="AT515" s="15">
        <f t="shared" ref="AT515:AT569" si="242">IF(QT_4=D515,1,0)</f>
        <v>0</v>
      </c>
      <c r="AU515">
        <f t="shared" si="224"/>
        <v>0</v>
      </c>
      <c r="AV515" s="15">
        <f t="shared" ref="AV515:AV569" si="243">IF(QTOTAL=D515,1,0)</f>
        <v>0</v>
      </c>
      <c r="AW515">
        <f t="shared" si="226"/>
        <v>0</v>
      </c>
    </row>
    <row r="516" spans="1:49" ht="15" customHeight="1">
      <c r="A516" s="87"/>
      <c r="B516" s="89"/>
      <c r="C516" s="93"/>
      <c r="D516" s="87"/>
      <c r="E516" s="90"/>
      <c r="F516" s="90"/>
      <c r="G516" s="90"/>
      <c r="H516" s="90"/>
      <c r="I516" s="90"/>
      <c r="J516" s="91"/>
      <c r="K516" s="91"/>
      <c r="M516" s="90"/>
      <c r="N516" s="90"/>
      <c r="O516" s="88"/>
      <c r="P516" s="90"/>
      <c r="Q516" s="91"/>
      <c r="R516" s="88"/>
      <c r="S516" s="92"/>
      <c r="T516">
        <f t="shared" si="227"/>
        <v>0</v>
      </c>
      <c r="U516">
        <f t="shared" si="228"/>
        <v>0</v>
      </c>
      <c r="V516">
        <f t="shared" si="229"/>
        <v>0</v>
      </c>
      <c r="W516">
        <f t="shared" ref="W516:W579" si="244">T516*U516*V516</f>
        <v>0</v>
      </c>
      <c r="Y516" s="19">
        <f t="shared" si="230"/>
        <v>0</v>
      </c>
      <c r="Z516" s="19">
        <f t="shared" si="231"/>
        <v>0</v>
      </c>
      <c r="AA516" s="19">
        <f t="shared" si="232"/>
        <v>0</v>
      </c>
      <c r="AB516" s="19">
        <f t="shared" ref="AB516:AB579" si="245">SUM(Y516*Z516*AA516)</f>
        <v>0</v>
      </c>
      <c r="AC516">
        <f t="shared" si="233"/>
        <v>0</v>
      </c>
      <c r="AD516">
        <f t="shared" ref="AD516:AD579" si="246">SUM(Y516*Z516*AC516)</f>
        <v>0</v>
      </c>
      <c r="AE516">
        <f t="shared" si="234"/>
        <v>0</v>
      </c>
      <c r="AF516">
        <f t="shared" ref="AF516:AF579" si="247">SUM(Y516*Z516*AE516)</f>
        <v>0</v>
      </c>
      <c r="AG516">
        <f t="shared" si="235"/>
        <v>0</v>
      </c>
      <c r="AH516">
        <f t="shared" ref="AH516:AH579" si="248">SUM(Y516*Z516*AG516)</f>
        <v>0</v>
      </c>
      <c r="AI516">
        <f t="shared" si="236"/>
        <v>0</v>
      </c>
      <c r="AJ516">
        <f t="shared" ref="AJ516:AJ569" si="249">Y516*Z516*AI516</f>
        <v>0</v>
      </c>
      <c r="AL516" s="19">
        <f t="shared" si="237"/>
        <v>0</v>
      </c>
      <c r="AM516" s="15">
        <f t="shared" si="238"/>
        <v>0</v>
      </c>
      <c r="AN516" s="15">
        <f t="shared" si="239"/>
        <v>0</v>
      </c>
      <c r="AO516">
        <f t="shared" si="225"/>
        <v>0</v>
      </c>
      <c r="AP516" s="15">
        <f t="shared" si="240"/>
        <v>0</v>
      </c>
      <c r="AQ516">
        <f t="shared" ref="AQ516:AQ569" si="250">SUM(AL516*AM516*AP516)</f>
        <v>0</v>
      </c>
      <c r="AR516" s="15">
        <f t="shared" si="241"/>
        <v>0</v>
      </c>
      <c r="AS516">
        <f t="shared" ref="AS516:AS569" si="251">SUM(AL516*AM516*AR516)</f>
        <v>0</v>
      </c>
      <c r="AT516" s="15">
        <f t="shared" si="242"/>
        <v>0</v>
      </c>
      <c r="AU516">
        <f t="shared" ref="AU516:AU569" si="252">SUM(AL516*AM516*AT516)</f>
        <v>0</v>
      </c>
      <c r="AV516" s="15">
        <f t="shared" si="243"/>
        <v>0</v>
      </c>
      <c r="AW516">
        <f t="shared" si="226"/>
        <v>0</v>
      </c>
    </row>
    <row r="517" spans="1:49" ht="15" customHeight="1">
      <c r="A517" s="87"/>
      <c r="B517" s="89"/>
      <c r="C517" s="93"/>
      <c r="D517" s="87"/>
      <c r="E517" s="90"/>
      <c r="F517" s="90"/>
      <c r="G517" s="90"/>
      <c r="H517" s="90"/>
      <c r="I517" s="90"/>
      <c r="J517" s="91"/>
      <c r="K517" s="91"/>
      <c r="M517" s="90"/>
      <c r="N517" s="90"/>
      <c r="O517" s="88"/>
      <c r="P517" s="90"/>
      <c r="Q517" s="91"/>
      <c r="R517" s="88"/>
      <c r="S517" s="92"/>
      <c r="T517">
        <f t="shared" si="227"/>
        <v>0</v>
      </c>
      <c r="U517">
        <f t="shared" si="228"/>
        <v>0</v>
      </c>
      <c r="V517">
        <f t="shared" si="229"/>
        <v>0</v>
      </c>
      <c r="W517">
        <f t="shared" si="244"/>
        <v>0</v>
      </c>
      <c r="Y517" s="19">
        <f t="shared" si="230"/>
        <v>0</v>
      </c>
      <c r="Z517" s="19">
        <f t="shared" si="231"/>
        <v>0</v>
      </c>
      <c r="AA517" s="19">
        <f t="shared" si="232"/>
        <v>0</v>
      </c>
      <c r="AB517" s="19">
        <f t="shared" si="245"/>
        <v>0</v>
      </c>
      <c r="AC517">
        <f t="shared" si="233"/>
        <v>0</v>
      </c>
      <c r="AD517">
        <f t="shared" si="246"/>
        <v>0</v>
      </c>
      <c r="AE517">
        <f t="shared" si="234"/>
        <v>0</v>
      </c>
      <c r="AF517">
        <f t="shared" si="247"/>
        <v>0</v>
      </c>
      <c r="AG517">
        <f t="shared" si="235"/>
        <v>0</v>
      </c>
      <c r="AH517">
        <f t="shared" si="248"/>
        <v>0</v>
      </c>
      <c r="AI517">
        <f t="shared" si="236"/>
        <v>0</v>
      </c>
      <c r="AJ517">
        <f t="shared" si="249"/>
        <v>0</v>
      </c>
      <c r="AL517" s="19">
        <f t="shared" si="237"/>
        <v>0</v>
      </c>
      <c r="AM517" s="15">
        <f t="shared" si="238"/>
        <v>0</v>
      </c>
      <c r="AN517" s="15">
        <f t="shared" si="239"/>
        <v>0</v>
      </c>
      <c r="AO517">
        <f t="shared" si="225"/>
        <v>0</v>
      </c>
      <c r="AP517" s="15">
        <f t="shared" si="240"/>
        <v>0</v>
      </c>
      <c r="AQ517">
        <f t="shared" si="250"/>
        <v>0</v>
      </c>
      <c r="AR517" s="15">
        <f t="shared" si="241"/>
        <v>0</v>
      </c>
      <c r="AS517">
        <f t="shared" si="251"/>
        <v>0</v>
      </c>
      <c r="AT517" s="15">
        <f t="shared" si="242"/>
        <v>0</v>
      </c>
      <c r="AU517">
        <f t="shared" si="252"/>
        <v>0</v>
      </c>
      <c r="AV517" s="15">
        <f t="shared" si="243"/>
        <v>0</v>
      </c>
      <c r="AW517">
        <f t="shared" si="226"/>
        <v>0</v>
      </c>
    </row>
    <row r="518" spans="1:49" ht="15" customHeight="1">
      <c r="A518" s="87"/>
      <c r="B518" s="89"/>
      <c r="C518" s="93"/>
      <c r="D518" s="87"/>
      <c r="E518" s="90"/>
      <c r="F518" s="90"/>
      <c r="G518" s="90"/>
      <c r="H518" s="90"/>
      <c r="I518" s="90"/>
      <c r="J518" s="91"/>
      <c r="K518" s="91"/>
      <c r="M518" s="90"/>
      <c r="N518" s="90"/>
      <c r="O518" s="88"/>
      <c r="P518" s="90"/>
      <c r="Q518" s="91"/>
      <c r="R518" s="88"/>
      <c r="S518" s="92"/>
      <c r="T518">
        <f t="shared" si="227"/>
        <v>0</v>
      </c>
      <c r="U518">
        <f t="shared" si="228"/>
        <v>0</v>
      </c>
      <c r="V518">
        <f t="shared" si="229"/>
        <v>0</v>
      </c>
      <c r="W518">
        <f t="shared" si="244"/>
        <v>0</v>
      </c>
      <c r="Y518" s="19">
        <f t="shared" si="230"/>
        <v>0</v>
      </c>
      <c r="Z518" s="19">
        <f t="shared" si="231"/>
        <v>0</v>
      </c>
      <c r="AA518" s="19">
        <f t="shared" si="232"/>
        <v>0</v>
      </c>
      <c r="AB518" s="19">
        <f t="shared" si="245"/>
        <v>0</v>
      </c>
      <c r="AC518">
        <f t="shared" si="233"/>
        <v>0</v>
      </c>
      <c r="AD518">
        <f t="shared" si="246"/>
        <v>0</v>
      </c>
      <c r="AE518">
        <f t="shared" si="234"/>
        <v>0</v>
      </c>
      <c r="AF518">
        <f t="shared" si="247"/>
        <v>0</v>
      </c>
      <c r="AG518">
        <f t="shared" si="235"/>
        <v>0</v>
      </c>
      <c r="AH518">
        <f t="shared" si="248"/>
        <v>0</v>
      </c>
      <c r="AI518">
        <f t="shared" si="236"/>
        <v>0</v>
      </c>
      <c r="AJ518">
        <f t="shared" si="249"/>
        <v>0</v>
      </c>
      <c r="AL518" s="19">
        <f t="shared" si="237"/>
        <v>0</v>
      </c>
      <c r="AM518" s="15">
        <f t="shared" si="238"/>
        <v>0</v>
      </c>
      <c r="AN518" s="15">
        <f t="shared" si="239"/>
        <v>0</v>
      </c>
      <c r="AO518">
        <f t="shared" si="225"/>
        <v>0</v>
      </c>
      <c r="AP518" s="15">
        <f t="shared" si="240"/>
        <v>0</v>
      </c>
      <c r="AQ518">
        <f t="shared" si="250"/>
        <v>0</v>
      </c>
      <c r="AR518" s="15">
        <f t="shared" si="241"/>
        <v>0</v>
      </c>
      <c r="AS518">
        <f t="shared" si="251"/>
        <v>0</v>
      </c>
      <c r="AT518" s="15">
        <f t="shared" si="242"/>
        <v>0</v>
      </c>
      <c r="AU518">
        <f t="shared" si="252"/>
        <v>0</v>
      </c>
      <c r="AV518" s="15">
        <f t="shared" si="243"/>
        <v>0</v>
      </c>
      <c r="AW518">
        <f t="shared" si="226"/>
        <v>0</v>
      </c>
    </row>
    <row r="519" spans="1:49" ht="15" customHeight="1">
      <c r="A519" s="87"/>
      <c r="B519" s="89"/>
      <c r="C519" s="93"/>
      <c r="D519" s="87"/>
      <c r="E519" s="90"/>
      <c r="F519" s="90"/>
      <c r="G519" s="90"/>
      <c r="H519" s="90"/>
      <c r="I519" s="90"/>
      <c r="K519" s="91"/>
      <c r="N519" s="90"/>
      <c r="Q519" s="91"/>
      <c r="S519" s="92"/>
      <c r="T519">
        <f t="shared" si="227"/>
        <v>0</v>
      </c>
      <c r="U519">
        <f t="shared" si="228"/>
        <v>0</v>
      </c>
      <c r="V519">
        <f t="shared" si="229"/>
        <v>0</v>
      </c>
      <c r="W519">
        <f t="shared" si="244"/>
        <v>0</v>
      </c>
      <c r="Y519" s="19">
        <f t="shared" si="230"/>
        <v>0</v>
      </c>
      <c r="Z519" s="19">
        <f t="shared" si="231"/>
        <v>0</v>
      </c>
      <c r="AA519" s="19">
        <f t="shared" si="232"/>
        <v>0</v>
      </c>
      <c r="AB519" s="19">
        <f t="shared" si="245"/>
        <v>0</v>
      </c>
      <c r="AC519">
        <f t="shared" si="233"/>
        <v>0</v>
      </c>
      <c r="AD519">
        <f t="shared" si="246"/>
        <v>0</v>
      </c>
      <c r="AE519">
        <f t="shared" si="234"/>
        <v>0</v>
      </c>
      <c r="AF519">
        <f t="shared" si="247"/>
        <v>0</v>
      </c>
      <c r="AG519">
        <f t="shared" si="235"/>
        <v>0</v>
      </c>
      <c r="AH519">
        <f t="shared" si="248"/>
        <v>0</v>
      </c>
      <c r="AI519">
        <f t="shared" si="236"/>
        <v>0</v>
      </c>
      <c r="AJ519">
        <f t="shared" si="249"/>
        <v>0</v>
      </c>
      <c r="AL519" s="19">
        <f t="shared" si="237"/>
        <v>0</v>
      </c>
      <c r="AM519" s="15">
        <f t="shared" si="238"/>
        <v>0</v>
      </c>
      <c r="AN519" s="15">
        <f t="shared" si="239"/>
        <v>0</v>
      </c>
      <c r="AO519">
        <f t="shared" si="225"/>
        <v>0</v>
      </c>
      <c r="AP519" s="15">
        <f t="shared" si="240"/>
        <v>0</v>
      </c>
      <c r="AQ519">
        <f t="shared" si="250"/>
        <v>0</v>
      </c>
      <c r="AR519" s="15">
        <f t="shared" si="241"/>
        <v>0</v>
      </c>
      <c r="AS519">
        <f t="shared" si="251"/>
        <v>0</v>
      </c>
      <c r="AT519" s="15">
        <f t="shared" si="242"/>
        <v>0</v>
      </c>
      <c r="AU519">
        <f t="shared" si="252"/>
        <v>0</v>
      </c>
      <c r="AV519" s="15">
        <f t="shared" si="243"/>
        <v>0</v>
      </c>
      <c r="AW519">
        <f t="shared" si="226"/>
        <v>0</v>
      </c>
    </row>
    <row r="520" spans="1:49" ht="15" customHeight="1">
      <c r="A520" s="87"/>
      <c r="B520" s="89"/>
      <c r="C520" s="93"/>
      <c r="D520" s="87"/>
      <c r="E520" s="90"/>
      <c r="F520" s="90"/>
      <c r="G520" s="90"/>
      <c r="H520" s="90"/>
      <c r="I520" s="90"/>
      <c r="J520" s="91"/>
      <c r="K520" s="91"/>
      <c r="M520" s="90"/>
      <c r="N520" s="90"/>
      <c r="P520" s="90"/>
      <c r="Q520" s="91"/>
      <c r="S520" s="92"/>
      <c r="T520">
        <f t="shared" si="227"/>
        <v>0</v>
      </c>
      <c r="U520">
        <f t="shared" si="228"/>
        <v>0</v>
      </c>
      <c r="V520">
        <f t="shared" si="229"/>
        <v>0</v>
      </c>
      <c r="W520">
        <f t="shared" si="244"/>
        <v>0</v>
      </c>
      <c r="Y520" s="19">
        <f t="shared" si="230"/>
        <v>0</v>
      </c>
      <c r="Z520" s="19">
        <f t="shared" si="231"/>
        <v>0</v>
      </c>
      <c r="AA520" s="19">
        <f t="shared" si="232"/>
        <v>0</v>
      </c>
      <c r="AB520" s="19">
        <f t="shared" si="245"/>
        <v>0</v>
      </c>
      <c r="AC520">
        <f t="shared" si="233"/>
        <v>0</v>
      </c>
      <c r="AD520">
        <f t="shared" si="246"/>
        <v>0</v>
      </c>
      <c r="AE520">
        <f t="shared" si="234"/>
        <v>0</v>
      </c>
      <c r="AF520">
        <f t="shared" si="247"/>
        <v>0</v>
      </c>
      <c r="AG520">
        <f t="shared" si="235"/>
        <v>0</v>
      </c>
      <c r="AH520">
        <f t="shared" si="248"/>
        <v>0</v>
      </c>
      <c r="AI520">
        <f t="shared" si="236"/>
        <v>0</v>
      </c>
      <c r="AJ520">
        <f t="shared" si="249"/>
        <v>0</v>
      </c>
      <c r="AL520" s="19">
        <f t="shared" si="237"/>
        <v>0</v>
      </c>
      <c r="AM520" s="15">
        <f t="shared" si="238"/>
        <v>0</v>
      </c>
      <c r="AN520" s="15">
        <f t="shared" si="239"/>
        <v>0</v>
      </c>
      <c r="AO520">
        <f t="shared" si="225"/>
        <v>0</v>
      </c>
      <c r="AP520" s="15">
        <f t="shared" si="240"/>
        <v>0</v>
      </c>
      <c r="AQ520">
        <f t="shared" si="250"/>
        <v>0</v>
      </c>
      <c r="AR520" s="15">
        <f t="shared" si="241"/>
        <v>0</v>
      </c>
      <c r="AS520">
        <f t="shared" si="251"/>
        <v>0</v>
      </c>
      <c r="AT520" s="15">
        <f t="shared" si="242"/>
        <v>0</v>
      </c>
      <c r="AU520">
        <f t="shared" si="252"/>
        <v>0</v>
      </c>
      <c r="AV520" s="15">
        <f t="shared" si="243"/>
        <v>0</v>
      </c>
      <c r="AW520">
        <f t="shared" si="226"/>
        <v>0</v>
      </c>
    </row>
    <row r="521" spans="1:49" ht="15" customHeight="1">
      <c r="A521" s="87"/>
      <c r="B521" s="89"/>
      <c r="C521" s="93"/>
      <c r="D521" s="87"/>
      <c r="E521" s="90"/>
      <c r="F521" s="90"/>
      <c r="G521" s="90"/>
      <c r="H521" s="90"/>
      <c r="I521" s="90"/>
      <c r="J521" s="91"/>
      <c r="K521" s="91"/>
      <c r="M521" s="90"/>
      <c r="N521" s="90"/>
      <c r="P521" s="90"/>
      <c r="Q521" s="91"/>
      <c r="S521" s="92"/>
      <c r="T521">
        <f t="shared" si="227"/>
        <v>0</v>
      </c>
      <c r="U521">
        <f t="shared" si="228"/>
        <v>0</v>
      </c>
      <c r="V521">
        <f t="shared" si="229"/>
        <v>0</v>
      </c>
      <c r="W521">
        <f t="shared" si="244"/>
        <v>0</v>
      </c>
      <c r="Y521" s="19">
        <f t="shared" si="230"/>
        <v>0</v>
      </c>
      <c r="Z521" s="19">
        <f t="shared" si="231"/>
        <v>0</v>
      </c>
      <c r="AA521" s="19">
        <f t="shared" si="232"/>
        <v>0</v>
      </c>
      <c r="AB521" s="19">
        <f t="shared" si="245"/>
        <v>0</v>
      </c>
      <c r="AC521">
        <f t="shared" si="233"/>
        <v>0</v>
      </c>
      <c r="AD521">
        <f t="shared" si="246"/>
        <v>0</v>
      </c>
      <c r="AE521">
        <f t="shared" si="234"/>
        <v>0</v>
      </c>
      <c r="AF521">
        <f t="shared" si="247"/>
        <v>0</v>
      </c>
      <c r="AG521">
        <f t="shared" si="235"/>
        <v>0</v>
      </c>
      <c r="AH521">
        <f t="shared" si="248"/>
        <v>0</v>
      </c>
      <c r="AI521">
        <f t="shared" si="236"/>
        <v>0</v>
      </c>
      <c r="AJ521">
        <f t="shared" si="249"/>
        <v>0</v>
      </c>
      <c r="AL521" s="19">
        <f t="shared" si="237"/>
        <v>0</v>
      </c>
      <c r="AM521" s="15">
        <f t="shared" si="238"/>
        <v>0</v>
      </c>
      <c r="AN521" s="15">
        <f t="shared" si="239"/>
        <v>0</v>
      </c>
      <c r="AO521">
        <f t="shared" si="225"/>
        <v>0</v>
      </c>
      <c r="AP521" s="15">
        <f t="shared" si="240"/>
        <v>0</v>
      </c>
      <c r="AQ521">
        <f t="shared" si="250"/>
        <v>0</v>
      </c>
      <c r="AR521" s="15">
        <f t="shared" si="241"/>
        <v>0</v>
      </c>
      <c r="AS521">
        <f t="shared" si="251"/>
        <v>0</v>
      </c>
      <c r="AT521" s="15">
        <f t="shared" si="242"/>
        <v>0</v>
      </c>
      <c r="AU521">
        <f t="shared" si="252"/>
        <v>0</v>
      </c>
      <c r="AV521" s="15">
        <f t="shared" si="243"/>
        <v>0</v>
      </c>
      <c r="AW521">
        <f t="shared" si="226"/>
        <v>0</v>
      </c>
    </row>
    <row r="522" spans="1:49" ht="15" customHeight="1">
      <c r="A522" s="87"/>
      <c r="B522" s="89"/>
      <c r="C522" s="93"/>
      <c r="D522" s="87"/>
      <c r="E522" s="90"/>
      <c r="F522" s="90"/>
      <c r="G522" s="90"/>
      <c r="H522" s="90"/>
      <c r="I522" s="90"/>
      <c r="J522" s="91"/>
      <c r="K522" s="91"/>
      <c r="M522" s="90"/>
      <c r="N522" s="90"/>
      <c r="P522" s="90"/>
      <c r="Q522" s="91"/>
      <c r="S522" s="92"/>
      <c r="T522">
        <f t="shared" si="227"/>
        <v>0</v>
      </c>
      <c r="U522">
        <f t="shared" si="228"/>
        <v>0</v>
      </c>
      <c r="V522">
        <f t="shared" si="229"/>
        <v>0</v>
      </c>
      <c r="W522">
        <f t="shared" si="244"/>
        <v>0</v>
      </c>
      <c r="Y522" s="19">
        <f t="shared" si="230"/>
        <v>0</v>
      </c>
      <c r="Z522" s="19">
        <f t="shared" si="231"/>
        <v>0</v>
      </c>
      <c r="AA522" s="19">
        <f t="shared" si="232"/>
        <v>0</v>
      </c>
      <c r="AB522" s="19">
        <f t="shared" si="245"/>
        <v>0</v>
      </c>
      <c r="AC522">
        <f t="shared" si="233"/>
        <v>0</v>
      </c>
      <c r="AD522">
        <f t="shared" si="246"/>
        <v>0</v>
      </c>
      <c r="AE522">
        <f t="shared" si="234"/>
        <v>0</v>
      </c>
      <c r="AF522">
        <f t="shared" si="247"/>
        <v>0</v>
      </c>
      <c r="AG522">
        <f t="shared" si="235"/>
        <v>0</v>
      </c>
      <c r="AH522">
        <f t="shared" si="248"/>
        <v>0</v>
      </c>
      <c r="AI522">
        <f t="shared" si="236"/>
        <v>0</v>
      </c>
      <c r="AJ522">
        <f t="shared" si="249"/>
        <v>0</v>
      </c>
      <c r="AL522" s="19">
        <f t="shared" si="237"/>
        <v>0</v>
      </c>
      <c r="AM522" s="15">
        <f t="shared" si="238"/>
        <v>0</v>
      </c>
      <c r="AN522" s="15">
        <f t="shared" si="239"/>
        <v>0</v>
      </c>
      <c r="AO522">
        <f t="shared" si="225"/>
        <v>0</v>
      </c>
      <c r="AP522" s="15">
        <f t="shared" si="240"/>
        <v>0</v>
      </c>
      <c r="AQ522">
        <f t="shared" si="250"/>
        <v>0</v>
      </c>
      <c r="AR522" s="15">
        <f t="shared" si="241"/>
        <v>0</v>
      </c>
      <c r="AS522">
        <f t="shared" si="251"/>
        <v>0</v>
      </c>
      <c r="AT522" s="15">
        <f t="shared" si="242"/>
        <v>0</v>
      </c>
      <c r="AU522">
        <f t="shared" si="252"/>
        <v>0</v>
      </c>
      <c r="AV522" s="15">
        <f t="shared" si="243"/>
        <v>0</v>
      </c>
      <c r="AW522">
        <f t="shared" si="226"/>
        <v>0</v>
      </c>
    </row>
    <row r="523" spans="1:49" ht="15" customHeight="1">
      <c r="A523" s="87"/>
      <c r="B523" s="89"/>
      <c r="C523" s="93"/>
      <c r="D523" s="87"/>
      <c r="E523" s="90"/>
      <c r="F523" s="90"/>
      <c r="G523" s="90"/>
      <c r="H523" s="90"/>
      <c r="I523" s="90"/>
      <c r="K523" s="91"/>
      <c r="N523" s="90"/>
      <c r="Q523" s="91"/>
      <c r="S523" s="92"/>
      <c r="T523">
        <f t="shared" si="227"/>
        <v>0</v>
      </c>
      <c r="U523">
        <f t="shared" si="228"/>
        <v>0</v>
      </c>
      <c r="V523">
        <f t="shared" si="229"/>
        <v>0</v>
      </c>
      <c r="W523">
        <f t="shared" si="244"/>
        <v>0</v>
      </c>
      <c r="Y523" s="19">
        <f t="shared" si="230"/>
        <v>0</v>
      </c>
      <c r="Z523" s="19">
        <f t="shared" si="231"/>
        <v>0</v>
      </c>
      <c r="AA523" s="19">
        <f t="shared" si="232"/>
        <v>0</v>
      </c>
      <c r="AB523" s="19">
        <f t="shared" si="245"/>
        <v>0</v>
      </c>
      <c r="AC523">
        <f t="shared" si="233"/>
        <v>0</v>
      </c>
      <c r="AD523">
        <f t="shared" si="246"/>
        <v>0</v>
      </c>
      <c r="AE523">
        <f t="shared" si="234"/>
        <v>0</v>
      </c>
      <c r="AF523">
        <f t="shared" si="247"/>
        <v>0</v>
      </c>
      <c r="AG523">
        <f t="shared" si="235"/>
        <v>0</v>
      </c>
      <c r="AH523">
        <f t="shared" si="248"/>
        <v>0</v>
      </c>
      <c r="AI523">
        <f t="shared" si="236"/>
        <v>0</v>
      </c>
      <c r="AJ523">
        <f t="shared" si="249"/>
        <v>0</v>
      </c>
      <c r="AL523" s="19">
        <f t="shared" si="237"/>
        <v>0</v>
      </c>
      <c r="AM523" s="15">
        <f t="shared" si="238"/>
        <v>0</v>
      </c>
      <c r="AN523" s="15">
        <f t="shared" si="239"/>
        <v>0</v>
      </c>
      <c r="AO523">
        <f t="shared" si="225"/>
        <v>0</v>
      </c>
      <c r="AP523" s="15">
        <f t="shared" si="240"/>
        <v>0</v>
      </c>
      <c r="AQ523">
        <f t="shared" si="250"/>
        <v>0</v>
      </c>
      <c r="AR523" s="15">
        <f t="shared" si="241"/>
        <v>0</v>
      </c>
      <c r="AS523">
        <f t="shared" si="251"/>
        <v>0</v>
      </c>
      <c r="AT523" s="15">
        <f t="shared" si="242"/>
        <v>0</v>
      </c>
      <c r="AU523">
        <f t="shared" si="252"/>
        <v>0</v>
      </c>
      <c r="AV523" s="15">
        <f t="shared" si="243"/>
        <v>0</v>
      </c>
      <c r="AW523">
        <f t="shared" si="226"/>
        <v>0</v>
      </c>
    </row>
    <row r="524" spans="1:49" ht="15" customHeight="1">
      <c r="A524" s="87"/>
      <c r="B524" s="89"/>
      <c r="C524" s="93"/>
      <c r="D524" s="87"/>
      <c r="E524" s="90"/>
      <c r="F524" s="90"/>
      <c r="G524" s="90"/>
      <c r="H524" s="90"/>
      <c r="I524" s="90"/>
      <c r="J524" s="91"/>
      <c r="K524" s="91"/>
      <c r="M524" s="90"/>
      <c r="N524" s="90"/>
      <c r="P524" s="90"/>
      <c r="Q524" s="91"/>
      <c r="S524" s="92"/>
      <c r="T524">
        <f t="shared" si="227"/>
        <v>0</v>
      </c>
      <c r="U524">
        <f t="shared" si="228"/>
        <v>0</v>
      </c>
      <c r="V524">
        <f t="shared" si="229"/>
        <v>0</v>
      </c>
      <c r="W524">
        <f t="shared" si="244"/>
        <v>0</v>
      </c>
      <c r="Y524" s="19">
        <f t="shared" si="230"/>
        <v>0</v>
      </c>
      <c r="Z524" s="19">
        <f t="shared" si="231"/>
        <v>0</v>
      </c>
      <c r="AA524" s="19">
        <f t="shared" si="232"/>
        <v>0</v>
      </c>
      <c r="AB524" s="19">
        <f t="shared" si="245"/>
        <v>0</v>
      </c>
      <c r="AC524">
        <f t="shared" si="233"/>
        <v>0</v>
      </c>
      <c r="AD524">
        <f t="shared" si="246"/>
        <v>0</v>
      </c>
      <c r="AE524">
        <f t="shared" si="234"/>
        <v>0</v>
      </c>
      <c r="AF524">
        <f t="shared" si="247"/>
        <v>0</v>
      </c>
      <c r="AG524">
        <f t="shared" si="235"/>
        <v>0</v>
      </c>
      <c r="AH524">
        <f t="shared" si="248"/>
        <v>0</v>
      </c>
      <c r="AI524">
        <f t="shared" si="236"/>
        <v>0</v>
      </c>
      <c r="AJ524">
        <f t="shared" si="249"/>
        <v>0</v>
      </c>
      <c r="AL524" s="19">
        <f t="shared" si="237"/>
        <v>0</v>
      </c>
      <c r="AM524" s="15">
        <f t="shared" si="238"/>
        <v>0</v>
      </c>
      <c r="AN524" s="15">
        <f t="shared" si="239"/>
        <v>0</v>
      </c>
      <c r="AO524">
        <f t="shared" si="225"/>
        <v>0</v>
      </c>
      <c r="AP524" s="15">
        <f t="shared" si="240"/>
        <v>0</v>
      </c>
      <c r="AQ524">
        <f t="shared" si="250"/>
        <v>0</v>
      </c>
      <c r="AR524" s="15">
        <f t="shared" si="241"/>
        <v>0</v>
      </c>
      <c r="AS524">
        <f t="shared" si="251"/>
        <v>0</v>
      </c>
      <c r="AT524" s="15">
        <f t="shared" si="242"/>
        <v>0</v>
      </c>
      <c r="AU524">
        <f t="shared" si="252"/>
        <v>0</v>
      </c>
      <c r="AV524" s="15">
        <f t="shared" si="243"/>
        <v>0</v>
      </c>
      <c r="AW524">
        <f t="shared" si="226"/>
        <v>0</v>
      </c>
    </row>
    <row r="525" spans="1:49" ht="15" customHeight="1">
      <c r="A525" s="87"/>
      <c r="B525" s="89"/>
      <c r="C525" s="93"/>
      <c r="D525" s="87"/>
      <c r="E525" s="90"/>
      <c r="F525" s="90"/>
      <c r="G525" s="90"/>
      <c r="H525" s="90"/>
      <c r="I525" s="90"/>
      <c r="J525" s="91"/>
      <c r="K525" s="91"/>
      <c r="M525" s="90"/>
      <c r="N525" s="90"/>
      <c r="P525" s="90"/>
      <c r="Q525" s="91"/>
      <c r="S525" s="92"/>
      <c r="T525">
        <f t="shared" si="227"/>
        <v>0</v>
      </c>
      <c r="U525">
        <f t="shared" si="228"/>
        <v>0</v>
      </c>
      <c r="V525">
        <f t="shared" si="229"/>
        <v>0</v>
      </c>
      <c r="W525">
        <f t="shared" si="244"/>
        <v>0</v>
      </c>
      <c r="Y525" s="19">
        <f t="shared" si="230"/>
        <v>0</v>
      </c>
      <c r="Z525" s="19">
        <f t="shared" si="231"/>
        <v>0</v>
      </c>
      <c r="AA525" s="19">
        <f t="shared" si="232"/>
        <v>0</v>
      </c>
      <c r="AB525" s="19">
        <f t="shared" si="245"/>
        <v>0</v>
      </c>
      <c r="AC525">
        <f t="shared" si="233"/>
        <v>0</v>
      </c>
      <c r="AD525">
        <f t="shared" si="246"/>
        <v>0</v>
      </c>
      <c r="AE525">
        <f t="shared" si="234"/>
        <v>0</v>
      </c>
      <c r="AF525">
        <f t="shared" si="247"/>
        <v>0</v>
      </c>
      <c r="AG525">
        <f t="shared" si="235"/>
        <v>0</v>
      </c>
      <c r="AH525">
        <f t="shared" si="248"/>
        <v>0</v>
      </c>
      <c r="AI525">
        <f t="shared" si="236"/>
        <v>0</v>
      </c>
      <c r="AJ525">
        <f t="shared" si="249"/>
        <v>0</v>
      </c>
      <c r="AL525" s="19">
        <f t="shared" si="237"/>
        <v>0</v>
      </c>
      <c r="AM525" s="15">
        <f t="shared" si="238"/>
        <v>0</v>
      </c>
      <c r="AN525" s="15">
        <f t="shared" si="239"/>
        <v>0</v>
      </c>
      <c r="AO525">
        <f t="shared" si="225"/>
        <v>0</v>
      </c>
      <c r="AP525" s="15">
        <f t="shared" si="240"/>
        <v>0</v>
      </c>
      <c r="AQ525">
        <f t="shared" si="250"/>
        <v>0</v>
      </c>
      <c r="AR525" s="15">
        <f t="shared" si="241"/>
        <v>0</v>
      </c>
      <c r="AS525">
        <f t="shared" si="251"/>
        <v>0</v>
      </c>
      <c r="AT525" s="15">
        <f t="shared" si="242"/>
        <v>0</v>
      </c>
      <c r="AU525">
        <f t="shared" si="252"/>
        <v>0</v>
      </c>
      <c r="AV525" s="15">
        <f t="shared" si="243"/>
        <v>0</v>
      </c>
      <c r="AW525">
        <f t="shared" si="226"/>
        <v>0</v>
      </c>
    </row>
    <row r="526" spans="1:49" ht="15" customHeight="1">
      <c r="A526" s="87"/>
      <c r="B526" s="89"/>
      <c r="C526" s="93"/>
      <c r="D526" s="87"/>
      <c r="E526" s="90"/>
      <c r="F526" s="90"/>
      <c r="G526" s="90"/>
      <c r="H526" s="90"/>
      <c r="I526" s="90"/>
      <c r="J526" s="91"/>
      <c r="K526" s="91"/>
      <c r="M526" s="90"/>
      <c r="N526" s="90"/>
      <c r="P526" s="90"/>
      <c r="Q526" s="91"/>
      <c r="S526" s="92"/>
      <c r="T526">
        <f t="shared" si="227"/>
        <v>0</v>
      </c>
      <c r="U526">
        <f t="shared" ref="U526:U589" si="253">IF(SELECT_YEAR=C526,1,0)</f>
        <v>0</v>
      </c>
      <c r="V526">
        <f t="shared" si="229"/>
        <v>0</v>
      </c>
      <c r="W526">
        <f t="shared" si="244"/>
        <v>0</v>
      </c>
      <c r="Y526" s="19">
        <f t="shared" si="230"/>
        <v>0</v>
      </c>
      <c r="Z526" s="19">
        <f t="shared" ref="Z526:Z589" si="254">IF(SELECT_YEAR=C526,1,0)</f>
        <v>0</v>
      </c>
      <c r="AA526" s="19">
        <f t="shared" si="232"/>
        <v>0</v>
      </c>
      <c r="AB526" s="19">
        <f t="shared" si="245"/>
        <v>0</v>
      </c>
      <c r="AC526">
        <f t="shared" si="233"/>
        <v>0</v>
      </c>
      <c r="AD526">
        <f t="shared" si="246"/>
        <v>0</v>
      </c>
      <c r="AE526">
        <f t="shared" si="234"/>
        <v>0</v>
      </c>
      <c r="AF526">
        <f t="shared" si="247"/>
        <v>0</v>
      </c>
      <c r="AG526">
        <f t="shared" si="235"/>
        <v>0</v>
      </c>
      <c r="AH526">
        <f t="shared" si="248"/>
        <v>0</v>
      </c>
      <c r="AI526">
        <f t="shared" si="236"/>
        <v>0</v>
      </c>
      <c r="AJ526">
        <f t="shared" si="249"/>
        <v>0</v>
      </c>
      <c r="AL526" s="19">
        <f t="shared" si="237"/>
        <v>0</v>
      </c>
      <c r="AM526" s="15">
        <f t="shared" si="238"/>
        <v>0</v>
      </c>
      <c r="AN526" s="15">
        <f t="shared" si="239"/>
        <v>0</v>
      </c>
      <c r="AO526">
        <f t="shared" si="225"/>
        <v>0</v>
      </c>
      <c r="AP526" s="15">
        <f t="shared" si="240"/>
        <v>0</v>
      </c>
      <c r="AQ526">
        <f t="shared" si="250"/>
        <v>0</v>
      </c>
      <c r="AR526" s="15">
        <f t="shared" si="241"/>
        <v>0</v>
      </c>
      <c r="AS526">
        <f t="shared" si="251"/>
        <v>0</v>
      </c>
      <c r="AT526" s="15">
        <f t="shared" si="242"/>
        <v>0</v>
      </c>
      <c r="AU526">
        <f t="shared" si="252"/>
        <v>0</v>
      </c>
      <c r="AV526" s="15">
        <f t="shared" si="243"/>
        <v>0</v>
      </c>
      <c r="AW526">
        <f t="shared" si="226"/>
        <v>0</v>
      </c>
    </row>
    <row r="527" spans="1:49" ht="15" customHeight="1">
      <c r="A527" s="87"/>
      <c r="B527" s="89"/>
      <c r="C527" s="93"/>
      <c r="D527" s="87"/>
      <c r="E527" s="90"/>
      <c r="F527" s="90"/>
      <c r="G527" s="90"/>
      <c r="H527" s="90"/>
      <c r="I527" s="90"/>
      <c r="J527" s="91"/>
      <c r="K527" s="91"/>
      <c r="M527" s="90"/>
      <c r="N527" s="90"/>
      <c r="P527" s="90"/>
      <c r="Q527" s="91"/>
      <c r="S527" s="92"/>
      <c r="T527">
        <f t="shared" si="227"/>
        <v>0</v>
      </c>
      <c r="U527">
        <f t="shared" si="253"/>
        <v>0</v>
      </c>
      <c r="V527">
        <f t="shared" si="229"/>
        <v>0</v>
      </c>
      <c r="W527">
        <f t="shared" si="244"/>
        <v>0</v>
      </c>
      <c r="Y527" s="19">
        <f t="shared" si="230"/>
        <v>0</v>
      </c>
      <c r="Z527" s="19">
        <f t="shared" si="254"/>
        <v>0</v>
      </c>
      <c r="AA527" s="19">
        <f t="shared" si="232"/>
        <v>0</v>
      </c>
      <c r="AB527" s="19">
        <f t="shared" si="245"/>
        <v>0</v>
      </c>
      <c r="AC527">
        <f t="shared" si="233"/>
        <v>0</v>
      </c>
      <c r="AD527">
        <f t="shared" si="246"/>
        <v>0</v>
      </c>
      <c r="AE527">
        <f t="shared" si="234"/>
        <v>0</v>
      </c>
      <c r="AF527">
        <f t="shared" si="247"/>
        <v>0</v>
      </c>
      <c r="AG527">
        <f t="shared" si="235"/>
        <v>0</v>
      </c>
      <c r="AH527">
        <f t="shared" si="248"/>
        <v>0</v>
      </c>
      <c r="AI527">
        <f t="shared" si="236"/>
        <v>0</v>
      </c>
      <c r="AJ527">
        <f t="shared" si="249"/>
        <v>0</v>
      </c>
      <c r="AL527" s="19">
        <f t="shared" si="237"/>
        <v>0</v>
      </c>
      <c r="AM527" s="15">
        <f t="shared" si="238"/>
        <v>0</v>
      </c>
      <c r="AN527" s="15">
        <f t="shared" si="239"/>
        <v>0</v>
      </c>
      <c r="AO527">
        <f t="shared" si="225"/>
        <v>0</v>
      </c>
      <c r="AP527" s="15">
        <f t="shared" si="240"/>
        <v>0</v>
      </c>
      <c r="AQ527">
        <f t="shared" si="250"/>
        <v>0</v>
      </c>
      <c r="AR527" s="15">
        <f t="shared" si="241"/>
        <v>0</v>
      </c>
      <c r="AS527">
        <f t="shared" si="251"/>
        <v>0</v>
      </c>
      <c r="AT527" s="15">
        <f t="shared" si="242"/>
        <v>0</v>
      </c>
      <c r="AU527">
        <f t="shared" si="252"/>
        <v>0</v>
      </c>
      <c r="AV527" s="15">
        <f t="shared" si="243"/>
        <v>0</v>
      </c>
      <c r="AW527">
        <f t="shared" si="226"/>
        <v>0</v>
      </c>
    </row>
    <row r="528" spans="1:49" ht="15" customHeight="1">
      <c r="A528" s="87"/>
      <c r="B528" s="89"/>
      <c r="C528" s="93"/>
      <c r="D528" s="87"/>
      <c r="E528" s="90"/>
      <c r="F528" s="90"/>
      <c r="G528" s="90"/>
      <c r="H528" s="90"/>
      <c r="I528" s="90"/>
      <c r="K528" s="91"/>
      <c r="N528" s="90"/>
      <c r="Q528" s="91"/>
      <c r="S528" s="92"/>
      <c r="T528">
        <f t="shared" si="227"/>
        <v>0</v>
      </c>
      <c r="U528">
        <f t="shared" si="253"/>
        <v>0</v>
      </c>
      <c r="V528">
        <f t="shared" si="229"/>
        <v>0</v>
      </c>
      <c r="W528">
        <f t="shared" si="244"/>
        <v>0</v>
      </c>
      <c r="Y528" s="19">
        <f t="shared" si="230"/>
        <v>0</v>
      </c>
      <c r="Z528" s="19">
        <f t="shared" si="254"/>
        <v>0</v>
      </c>
      <c r="AA528" s="19">
        <f t="shared" si="232"/>
        <v>0</v>
      </c>
      <c r="AB528" s="19">
        <f t="shared" si="245"/>
        <v>0</v>
      </c>
      <c r="AC528">
        <f t="shared" si="233"/>
        <v>0</v>
      </c>
      <c r="AD528">
        <f t="shared" si="246"/>
        <v>0</v>
      </c>
      <c r="AE528">
        <f t="shared" si="234"/>
        <v>0</v>
      </c>
      <c r="AF528">
        <f t="shared" si="247"/>
        <v>0</v>
      </c>
      <c r="AG528">
        <f t="shared" si="235"/>
        <v>0</v>
      </c>
      <c r="AH528">
        <f t="shared" si="248"/>
        <v>0</v>
      </c>
      <c r="AI528">
        <f t="shared" si="236"/>
        <v>0</v>
      </c>
      <c r="AJ528">
        <f t="shared" si="249"/>
        <v>0</v>
      </c>
      <c r="AL528" s="19">
        <f t="shared" si="237"/>
        <v>0</v>
      </c>
      <c r="AM528" s="15">
        <f t="shared" si="238"/>
        <v>0</v>
      </c>
      <c r="AN528" s="15">
        <f t="shared" si="239"/>
        <v>0</v>
      </c>
      <c r="AO528">
        <f t="shared" si="225"/>
        <v>0</v>
      </c>
      <c r="AP528" s="15">
        <f t="shared" si="240"/>
        <v>0</v>
      </c>
      <c r="AQ528">
        <f t="shared" si="250"/>
        <v>0</v>
      </c>
      <c r="AR528" s="15">
        <f t="shared" si="241"/>
        <v>0</v>
      </c>
      <c r="AS528">
        <f t="shared" si="251"/>
        <v>0</v>
      </c>
      <c r="AT528" s="15">
        <f t="shared" si="242"/>
        <v>0</v>
      </c>
      <c r="AU528">
        <f t="shared" si="252"/>
        <v>0</v>
      </c>
      <c r="AV528" s="15">
        <f t="shared" si="243"/>
        <v>0</v>
      </c>
      <c r="AW528">
        <f t="shared" si="226"/>
        <v>0</v>
      </c>
    </row>
    <row r="529" spans="1:49" ht="15" customHeight="1">
      <c r="A529" s="87"/>
      <c r="B529" s="89"/>
      <c r="C529" s="93"/>
      <c r="D529" s="87"/>
      <c r="E529" s="90"/>
      <c r="F529" s="90"/>
      <c r="G529" s="90"/>
      <c r="H529" s="90"/>
      <c r="I529" s="90"/>
      <c r="J529" s="91"/>
      <c r="K529" s="91"/>
      <c r="M529" s="90"/>
      <c r="N529" s="90"/>
      <c r="P529" s="90"/>
      <c r="Q529" s="91"/>
      <c r="S529" s="92"/>
      <c r="T529">
        <f t="shared" si="227"/>
        <v>0</v>
      </c>
      <c r="U529">
        <f t="shared" si="253"/>
        <v>0</v>
      </c>
      <c r="V529">
        <f t="shared" si="229"/>
        <v>0</v>
      </c>
      <c r="W529">
        <f t="shared" si="244"/>
        <v>0</v>
      </c>
      <c r="Y529" s="19">
        <f t="shared" si="230"/>
        <v>0</v>
      </c>
      <c r="Z529" s="19">
        <f t="shared" si="254"/>
        <v>0</v>
      </c>
      <c r="AA529" s="19">
        <f t="shared" si="232"/>
        <v>0</v>
      </c>
      <c r="AB529" s="19">
        <f t="shared" si="245"/>
        <v>0</v>
      </c>
      <c r="AC529">
        <f t="shared" si="233"/>
        <v>0</v>
      </c>
      <c r="AD529">
        <f t="shared" si="246"/>
        <v>0</v>
      </c>
      <c r="AE529">
        <f t="shared" si="234"/>
        <v>0</v>
      </c>
      <c r="AF529">
        <f t="shared" si="247"/>
        <v>0</v>
      </c>
      <c r="AG529">
        <f t="shared" si="235"/>
        <v>0</v>
      </c>
      <c r="AH529">
        <f t="shared" si="248"/>
        <v>0</v>
      </c>
      <c r="AI529">
        <f t="shared" si="236"/>
        <v>0</v>
      </c>
      <c r="AJ529">
        <f t="shared" si="249"/>
        <v>0</v>
      </c>
      <c r="AL529" s="19">
        <f t="shared" si="237"/>
        <v>0</v>
      </c>
      <c r="AM529" s="15">
        <f t="shared" si="238"/>
        <v>0</v>
      </c>
      <c r="AN529" s="15">
        <f t="shared" si="239"/>
        <v>0</v>
      </c>
      <c r="AO529">
        <f t="shared" si="225"/>
        <v>0</v>
      </c>
      <c r="AP529" s="15">
        <f t="shared" si="240"/>
        <v>0</v>
      </c>
      <c r="AQ529">
        <f t="shared" si="250"/>
        <v>0</v>
      </c>
      <c r="AR529" s="15">
        <f t="shared" si="241"/>
        <v>0</v>
      </c>
      <c r="AS529">
        <f t="shared" si="251"/>
        <v>0</v>
      </c>
      <c r="AT529" s="15">
        <f t="shared" si="242"/>
        <v>0</v>
      </c>
      <c r="AU529">
        <f t="shared" si="252"/>
        <v>0</v>
      </c>
      <c r="AV529" s="15">
        <f t="shared" si="243"/>
        <v>0</v>
      </c>
      <c r="AW529">
        <f t="shared" si="226"/>
        <v>0</v>
      </c>
    </row>
    <row r="530" spans="1:49" ht="15" customHeight="1">
      <c r="A530" s="87"/>
      <c r="B530" s="89"/>
      <c r="C530" s="93"/>
      <c r="D530" s="87"/>
      <c r="E530" s="90"/>
      <c r="F530" s="90"/>
      <c r="G530" s="90"/>
      <c r="M530" s="90"/>
      <c r="N530" s="90"/>
      <c r="P530" s="90"/>
      <c r="Q530" s="91"/>
      <c r="S530" s="92"/>
      <c r="T530">
        <f t="shared" si="227"/>
        <v>0</v>
      </c>
      <c r="U530">
        <f t="shared" si="253"/>
        <v>0</v>
      </c>
      <c r="V530">
        <f t="shared" si="229"/>
        <v>0</v>
      </c>
      <c r="W530">
        <f t="shared" si="244"/>
        <v>0</v>
      </c>
      <c r="Y530" s="19">
        <f t="shared" si="230"/>
        <v>0</v>
      </c>
      <c r="Z530" s="19">
        <f t="shared" si="254"/>
        <v>0</v>
      </c>
      <c r="AA530" s="19">
        <f t="shared" si="232"/>
        <v>0</v>
      </c>
      <c r="AB530" s="19">
        <f t="shared" si="245"/>
        <v>0</v>
      </c>
      <c r="AC530">
        <f t="shared" si="233"/>
        <v>0</v>
      </c>
      <c r="AD530">
        <f t="shared" si="246"/>
        <v>0</v>
      </c>
      <c r="AE530">
        <f t="shared" si="234"/>
        <v>0</v>
      </c>
      <c r="AF530">
        <f t="shared" si="247"/>
        <v>0</v>
      </c>
      <c r="AG530">
        <f t="shared" si="235"/>
        <v>0</v>
      </c>
      <c r="AH530">
        <f t="shared" si="248"/>
        <v>0</v>
      </c>
      <c r="AI530">
        <f t="shared" si="236"/>
        <v>0</v>
      </c>
      <c r="AJ530">
        <f t="shared" si="249"/>
        <v>0</v>
      </c>
      <c r="AL530" s="19">
        <f t="shared" si="237"/>
        <v>0</v>
      </c>
      <c r="AM530" s="15">
        <f t="shared" si="238"/>
        <v>0</v>
      </c>
      <c r="AN530" s="15">
        <f t="shared" si="239"/>
        <v>0</v>
      </c>
      <c r="AO530">
        <f t="shared" si="225"/>
        <v>0</v>
      </c>
      <c r="AP530" s="15">
        <f t="shared" si="240"/>
        <v>0</v>
      </c>
      <c r="AQ530">
        <f t="shared" si="250"/>
        <v>0</v>
      </c>
      <c r="AR530" s="15">
        <f t="shared" si="241"/>
        <v>0</v>
      </c>
      <c r="AS530">
        <f t="shared" si="251"/>
        <v>0</v>
      </c>
      <c r="AT530" s="15">
        <f t="shared" si="242"/>
        <v>0</v>
      </c>
      <c r="AU530">
        <f t="shared" si="252"/>
        <v>0</v>
      </c>
      <c r="AV530" s="15">
        <f t="shared" si="243"/>
        <v>0</v>
      </c>
      <c r="AW530">
        <f t="shared" si="226"/>
        <v>0</v>
      </c>
    </row>
    <row r="531" spans="1:49" ht="15" customHeight="1">
      <c r="A531" s="87"/>
      <c r="B531" s="89"/>
      <c r="C531" s="93"/>
      <c r="D531" s="87"/>
      <c r="E531" s="90"/>
      <c r="F531" s="90"/>
      <c r="G531" s="90"/>
      <c r="H531" s="90"/>
      <c r="I531" s="90"/>
      <c r="J531" s="91"/>
      <c r="K531" s="91"/>
      <c r="M531" s="90"/>
      <c r="N531" s="90"/>
      <c r="P531" s="90"/>
      <c r="Q531" s="91"/>
      <c r="S531" s="92"/>
      <c r="T531">
        <f t="shared" si="227"/>
        <v>0</v>
      </c>
      <c r="U531">
        <f t="shared" si="253"/>
        <v>0</v>
      </c>
      <c r="V531">
        <f t="shared" si="229"/>
        <v>0</v>
      </c>
      <c r="W531">
        <f t="shared" si="244"/>
        <v>0</v>
      </c>
      <c r="Y531" s="19">
        <f t="shared" si="230"/>
        <v>0</v>
      </c>
      <c r="Z531" s="19">
        <f t="shared" si="254"/>
        <v>0</v>
      </c>
      <c r="AA531" s="19">
        <f t="shared" si="232"/>
        <v>0</v>
      </c>
      <c r="AB531" s="19">
        <f t="shared" si="245"/>
        <v>0</v>
      </c>
      <c r="AC531">
        <f t="shared" si="233"/>
        <v>0</v>
      </c>
      <c r="AD531">
        <f t="shared" si="246"/>
        <v>0</v>
      </c>
      <c r="AE531">
        <f t="shared" si="234"/>
        <v>0</v>
      </c>
      <c r="AF531">
        <f t="shared" si="247"/>
        <v>0</v>
      </c>
      <c r="AG531">
        <f t="shared" si="235"/>
        <v>0</v>
      </c>
      <c r="AH531">
        <f t="shared" si="248"/>
        <v>0</v>
      </c>
      <c r="AI531">
        <f t="shared" si="236"/>
        <v>0</v>
      </c>
      <c r="AJ531">
        <f t="shared" si="249"/>
        <v>0</v>
      </c>
      <c r="AL531" s="19">
        <f t="shared" si="237"/>
        <v>0</v>
      </c>
      <c r="AM531" s="15">
        <f t="shared" si="238"/>
        <v>0</v>
      </c>
      <c r="AN531" s="15">
        <f t="shared" si="239"/>
        <v>0</v>
      </c>
      <c r="AO531">
        <f t="shared" si="225"/>
        <v>0</v>
      </c>
      <c r="AP531" s="15">
        <f t="shared" si="240"/>
        <v>0</v>
      </c>
      <c r="AQ531">
        <f t="shared" si="250"/>
        <v>0</v>
      </c>
      <c r="AR531" s="15">
        <f t="shared" si="241"/>
        <v>0</v>
      </c>
      <c r="AS531">
        <f t="shared" si="251"/>
        <v>0</v>
      </c>
      <c r="AT531" s="15">
        <f t="shared" si="242"/>
        <v>0</v>
      </c>
      <c r="AU531">
        <f t="shared" si="252"/>
        <v>0</v>
      </c>
      <c r="AV531" s="15">
        <f t="shared" si="243"/>
        <v>0</v>
      </c>
      <c r="AW531">
        <f t="shared" si="226"/>
        <v>0</v>
      </c>
    </row>
    <row r="532" spans="1:49" ht="15" customHeight="1">
      <c r="A532" s="87"/>
      <c r="B532" s="89"/>
      <c r="C532" s="93"/>
      <c r="D532" s="87"/>
      <c r="E532" s="90"/>
      <c r="F532" s="90"/>
      <c r="G532" s="90"/>
      <c r="H532" s="90"/>
      <c r="I532" s="90"/>
      <c r="J532" s="91"/>
      <c r="K532" s="91"/>
      <c r="M532" s="90"/>
      <c r="N532" s="90"/>
      <c r="P532" s="90"/>
      <c r="Q532" s="91"/>
      <c r="S532" s="92"/>
      <c r="T532">
        <f t="shared" si="227"/>
        <v>0</v>
      </c>
      <c r="U532">
        <f t="shared" si="253"/>
        <v>0</v>
      </c>
      <c r="V532">
        <f t="shared" si="229"/>
        <v>0</v>
      </c>
      <c r="W532">
        <f t="shared" si="244"/>
        <v>0</v>
      </c>
      <c r="Y532" s="19">
        <f t="shared" si="230"/>
        <v>0</v>
      </c>
      <c r="Z532" s="19">
        <f t="shared" si="254"/>
        <v>0</v>
      </c>
      <c r="AA532" s="19">
        <f t="shared" si="232"/>
        <v>0</v>
      </c>
      <c r="AB532" s="19">
        <f t="shared" si="245"/>
        <v>0</v>
      </c>
      <c r="AC532">
        <f t="shared" si="233"/>
        <v>0</v>
      </c>
      <c r="AD532">
        <f t="shared" si="246"/>
        <v>0</v>
      </c>
      <c r="AE532">
        <f t="shared" si="234"/>
        <v>0</v>
      </c>
      <c r="AF532">
        <f t="shared" si="247"/>
        <v>0</v>
      </c>
      <c r="AG532">
        <f t="shared" si="235"/>
        <v>0</v>
      </c>
      <c r="AH532">
        <f t="shared" si="248"/>
        <v>0</v>
      </c>
      <c r="AI532">
        <f t="shared" si="236"/>
        <v>0</v>
      </c>
      <c r="AJ532">
        <f t="shared" si="249"/>
        <v>0</v>
      </c>
      <c r="AL532" s="19">
        <f t="shared" si="237"/>
        <v>0</v>
      </c>
      <c r="AM532" s="15">
        <f t="shared" si="238"/>
        <v>0</v>
      </c>
      <c r="AN532" s="15">
        <f t="shared" si="239"/>
        <v>0</v>
      </c>
      <c r="AO532">
        <f t="shared" si="225"/>
        <v>0</v>
      </c>
      <c r="AP532" s="15">
        <f t="shared" si="240"/>
        <v>0</v>
      </c>
      <c r="AQ532">
        <f t="shared" si="250"/>
        <v>0</v>
      </c>
      <c r="AR532" s="15">
        <f t="shared" si="241"/>
        <v>0</v>
      </c>
      <c r="AS532">
        <f t="shared" si="251"/>
        <v>0</v>
      </c>
      <c r="AT532" s="15">
        <f t="shared" si="242"/>
        <v>0</v>
      </c>
      <c r="AU532">
        <f t="shared" si="252"/>
        <v>0</v>
      </c>
      <c r="AV532" s="15">
        <f t="shared" si="243"/>
        <v>0</v>
      </c>
      <c r="AW532">
        <f t="shared" si="226"/>
        <v>0</v>
      </c>
    </row>
    <row r="533" spans="1:49" ht="15" customHeight="1">
      <c r="A533" s="87"/>
      <c r="B533" s="89"/>
      <c r="C533" s="93"/>
      <c r="D533" s="87"/>
      <c r="E533" s="90"/>
      <c r="F533" s="90"/>
      <c r="G533" s="90"/>
      <c r="H533" s="90"/>
      <c r="I533" s="90"/>
      <c r="K533" s="91"/>
      <c r="N533" s="90"/>
      <c r="Q533" s="91"/>
      <c r="S533" s="92"/>
      <c r="T533">
        <f t="shared" si="227"/>
        <v>0</v>
      </c>
      <c r="U533">
        <f t="shared" si="253"/>
        <v>0</v>
      </c>
      <c r="V533">
        <f t="shared" si="229"/>
        <v>0</v>
      </c>
      <c r="W533">
        <f t="shared" si="244"/>
        <v>0</v>
      </c>
      <c r="Y533" s="19">
        <f t="shared" si="230"/>
        <v>0</v>
      </c>
      <c r="Z533" s="19">
        <f t="shared" si="254"/>
        <v>0</v>
      </c>
      <c r="AA533" s="19">
        <f t="shared" si="232"/>
        <v>0</v>
      </c>
      <c r="AB533" s="19">
        <f t="shared" si="245"/>
        <v>0</v>
      </c>
      <c r="AC533">
        <f t="shared" si="233"/>
        <v>0</v>
      </c>
      <c r="AD533">
        <f t="shared" si="246"/>
        <v>0</v>
      </c>
      <c r="AE533">
        <f t="shared" si="234"/>
        <v>0</v>
      </c>
      <c r="AF533">
        <f t="shared" si="247"/>
        <v>0</v>
      </c>
      <c r="AG533">
        <f t="shared" si="235"/>
        <v>0</v>
      </c>
      <c r="AH533">
        <f t="shared" si="248"/>
        <v>0</v>
      </c>
      <c r="AI533">
        <f t="shared" si="236"/>
        <v>0</v>
      </c>
      <c r="AJ533">
        <f t="shared" si="249"/>
        <v>0</v>
      </c>
      <c r="AL533" s="19">
        <f t="shared" si="237"/>
        <v>0</v>
      </c>
      <c r="AM533" s="15">
        <f t="shared" si="238"/>
        <v>0</v>
      </c>
      <c r="AN533" s="15">
        <f t="shared" si="239"/>
        <v>0</v>
      </c>
      <c r="AO533">
        <f t="shared" si="225"/>
        <v>0</v>
      </c>
      <c r="AP533" s="15">
        <f t="shared" si="240"/>
        <v>0</v>
      </c>
      <c r="AQ533">
        <f t="shared" si="250"/>
        <v>0</v>
      </c>
      <c r="AR533" s="15">
        <f t="shared" si="241"/>
        <v>0</v>
      </c>
      <c r="AS533">
        <f t="shared" si="251"/>
        <v>0</v>
      </c>
      <c r="AT533" s="15">
        <f t="shared" si="242"/>
        <v>0</v>
      </c>
      <c r="AU533">
        <f t="shared" si="252"/>
        <v>0</v>
      </c>
      <c r="AV533" s="15">
        <f t="shared" si="243"/>
        <v>0</v>
      </c>
      <c r="AW533">
        <f t="shared" si="226"/>
        <v>0</v>
      </c>
    </row>
    <row r="534" spans="1:49" ht="15" customHeight="1">
      <c r="A534" s="87"/>
      <c r="B534" s="89"/>
      <c r="C534" s="93"/>
      <c r="D534" s="87"/>
      <c r="E534" s="90"/>
      <c r="F534" s="90"/>
      <c r="G534" s="90"/>
      <c r="H534" s="90"/>
      <c r="I534" s="90"/>
      <c r="K534" s="91"/>
      <c r="N534" s="90"/>
      <c r="Q534" s="91"/>
      <c r="S534" s="92"/>
      <c r="T534">
        <f t="shared" si="227"/>
        <v>0</v>
      </c>
      <c r="U534">
        <f t="shared" si="253"/>
        <v>0</v>
      </c>
      <c r="V534">
        <f t="shared" si="229"/>
        <v>0</v>
      </c>
      <c r="W534">
        <f t="shared" si="244"/>
        <v>0</v>
      </c>
      <c r="Y534" s="19">
        <f t="shared" si="230"/>
        <v>0</v>
      </c>
      <c r="Z534" s="19">
        <f t="shared" si="254"/>
        <v>0</v>
      </c>
      <c r="AA534" s="19">
        <f t="shared" si="232"/>
        <v>0</v>
      </c>
      <c r="AB534" s="19">
        <f t="shared" si="245"/>
        <v>0</v>
      </c>
      <c r="AC534">
        <f t="shared" si="233"/>
        <v>0</v>
      </c>
      <c r="AD534">
        <f t="shared" si="246"/>
        <v>0</v>
      </c>
      <c r="AE534">
        <f t="shared" si="234"/>
        <v>0</v>
      </c>
      <c r="AF534">
        <f t="shared" si="247"/>
        <v>0</v>
      </c>
      <c r="AG534">
        <f t="shared" si="235"/>
        <v>0</v>
      </c>
      <c r="AH534">
        <f t="shared" si="248"/>
        <v>0</v>
      </c>
      <c r="AI534">
        <f t="shared" si="236"/>
        <v>0</v>
      </c>
      <c r="AJ534">
        <f t="shared" si="249"/>
        <v>0</v>
      </c>
      <c r="AL534" s="19">
        <f t="shared" si="237"/>
        <v>0</v>
      </c>
      <c r="AM534" s="15">
        <f t="shared" si="238"/>
        <v>0</v>
      </c>
      <c r="AN534" s="15">
        <f t="shared" si="239"/>
        <v>0</v>
      </c>
      <c r="AO534">
        <f t="shared" si="225"/>
        <v>0</v>
      </c>
      <c r="AP534" s="15">
        <f t="shared" si="240"/>
        <v>0</v>
      </c>
      <c r="AQ534">
        <f t="shared" si="250"/>
        <v>0</v>
      </c>
      <c r="AR534" s="15">
        <f t="shared" si="241"/>
        <v>0</v>
      </c>
      <c r="AS534">
        <f t="shared" si="251"/>
        <v>0</v>
      </c>
      <c r="AT534" s="15">
        <f t="shared" si="242"/>
        <v>0</v>
      </c>
      <c r="AU534">
        <f t="shared" si="252"/>
        <v>0</v>
      </c>
      <c r="AV534" s="15">
        <f t="shared" si="243"/>
        <v>0</v>
      </c>
      <c r="AW534">
        <f t="shared" si="226"/>
        <v>0</v>
      </c>
    </row>
    <row r="535" spans="1:49" ht="15" customHeight="1">
      <c r="A535" s="87"/>
      <c r="B535" s="89"/>
      <c r="C535" s="93"/>
      <c r="D535" s="87"/>
      <c r="E535" s="90"/>
      <c r="F535" s="90"/>
      <c r="G535" s="90"/>
      <c r="H535" s="90"/>
      <c r="I535" s="90"/>
      <c r="J535" s="91"/>
      <c r="K535" s="91"/>
      <c r="M535" s="90"/>
      <c r="N535" s="90"/>
      <c r="P535" s="90"/>
      <c r="Q535" s="91"/>
      <c r="S535" s="92"/>
      <c r="T535">
        <f t="shared" si="227"/>
        <v>0</v>
      </c>
      <c r="U535">
        <f t="shared" si="253"/>
        <v>0</v>
      </c>
      <c r="V535">
        <f t="shared" si="229"/>
        <v>0</v>
      </c>
      <c r="W535">
        <f t="shared" si="244"/>
        <v>0</v>
      </c>
      <c r="Y535" s="19">
        <f t="shared" si="230"/>
        <v>0</v>
      </c>
      <c r="Z535" s="19">
        <f t="shared" si="254"/>
        <v>0</v>
      </c>
      <c r="AA535" s="19">
        <f t="shared" si="232"/>
        <v>0</v>
      </c>
      <c r="AB535" s="19">
        <f t="shared" si="245"/>
        <v>0</v>
      </c>
      <c r="AC535">
        <f t="shared" si="233"/>
        <v>0</v>
      </c>
      <c r="AD535">
        <f t="shared" si="246"/>
        <v>0</v>
      </c>
      <c r="AE535">
        <f t="shared" si="234"/>
        <v>0</v>
      </c>
      <c r="AF535">
        <f t="shared" si="247"/>
        <v>0</v>
      </c>
      <c r="AG535">
        <f t="shared" si="235"/>
        <v>0</v>
      </c>
      <c r="AH535">
        <f t="shared" si="248"/>
        <v>0</v>
      </c>
      <c r="AI535">
        <f t="shared" si="236"/>
        <v>0</v>
      </c>
      <c r="AJ535">
        <f t="shared" si="249"/>
        <v>0</v>
      </c>
      <c r="AL535" s="19">
        <f t="shared" si="237"/>
        <v>0</v>
      </c>
      <c r="AM535" s="15">
        <f t="shared" si="238"/>
        <v>0</v>
      </c>
      <c r="AN535" s="15">
        <f t="shared" si="239"/>
        <v>0</v>
      </c>
      <c r="AO535">
        <f t="shared" si="225"/>
        <v>0</v>
      </c>
      <c r="AP535" s="15">
        <f t="shared" si="240"/>
        <v>0</v>
      </c>
      <c r="AQ535">
        <f t="shared" si="250"/>
        <v>0</v>
      </c>
      <c r="AR535" s="15">
        <f t="shared" si="241"/>
        <v>0</v>
      </c>
      <c r="AS535">
        <f t="shared" si="251"/>
        <v>0</v>
      </c>
      <c r="AT535" s="15">
        <f t="shared" si="242"/>
        <v>0</v>
      </c>
      <c r="AU535">
        <f t="shared" si="252"/>
        <v>0</v>
      </c>
      <c r="AV535" s="15">
        <f t="shared" si="243"/>
        <v>0</v>
      </c>
      <c r="AW535">
        <f t="shared" si="226"/>
        <v>0</v>
      </c>
    </row>
    <row r="536" spans="1:49" ht="15" customHeight="1">
      <c r="A536" s="87"/>
      <c r="B536" s="89"/>
      <c r="C536" s="93"/>
      <c r="D536" s="87"/>
      <c r="E536" s="90"/>
      <c r="F536" s="90"/>
      <c r="G536" s="90"/>
      <c r="H536" s="90"/>
      <c r="I536" s="90"/>
      <c r="J536" s="91"/>
      <c r="K536" s="91"/>
      <c r="M536" s="90"/>
      <c r="N536" s="90"/>
      <c r="P536" s="90"/>
      <c r="Q536" s="91"/>
      <c r="S536" s="92"/>
      <c r="T536">
        <f t="shared" si="227"/>
        <v>0</v>
      </c>
      <c r="U536">
        <f t="shared" si="253"/>
        <v>0</v>
      </c>
      <c r="V536">
        <f t="shared" si="229"/>
        <v>0</v>
      </c>
      <c r="W536">
        <f t="shared" si="244"/>
        <v>0</v>
      </c>
      <c r="Y536" s="19">
        <f t="shared" si="230"/>
        <v>0</v>
      </c>
      <c r="Z536" s="19">
        <f t="shared" si="254"/>
        <v>0</v>
      </c>
      <c r="AA536" s="19">
        <f t="shared" si="232"/>
        <v>0</v>
      </c>
      <c r="AB536" s="19">
        <f t="shared" si="245"/>
        <v>0</v>
      </c>
      <c r="AC536">
        <f t="shared" si="233"/>
        <v>0</v>
      </c>
      <c r="AD536">
        <f t="shared" si="246"/>
        <v>0</v>
      </c>
      <c r="AE536">
        <f t="shared" si="234"/>
        <v>0</v>
      </c>
      <c r="AF536">
        <f t="shared" si="247"/>
        <v>0</v>
      </c>
      <c r="AG536">
        <f t="shared" si="235"/>
        <v>0</v>
      </c>
      <c r="AH536">
        <f t="shared" si="248"/>
        <v>0</v>
      </c>
      <c r="AI536">
        <f t="shared" si="236"/>
        <v>0</v>
      </c>
      <c r="AJ536">
        <f t="shared" si="249"/>
        <v>0</v>
      </c>
      <c r="AL536" s="19">
        <f t="shared" si="237"/>
        <v>0</v>
      </c>
      <c r="AM536" s="15">
        <f t="shared" si="238"/>
        <v>0</v>
      </c>
      <c r="AN536" s="15">
        <f t="shared" si="239"/>
        <v>0</v>
      </c>
      <c r="AO536">
        <f t="shared" si="225"/>
        <v>0</v>
      </c>
      <c r="AP536" s="15">
        <f t="shared" si="240"/>
        <v>0</v>
      </c>
      <c r="AQ536">
        <f t="shared" si="250"/>
        <v>0</v>
      </c>
      <c r="AR536" s="15">
        <f t="shared" si="241"/>
        <v>0</v>
      </c>
      <c r="AS536">
        <f t="shared" si="251"/>
        <v>0</v>
      </c>
      <c r="AT536" s="15">
        <f t="shared" si="242"/>
        <v>0</v>
      </c>
      <c r="AU536">
        <f t="shared" si="252"/>
        <v>0</v>
      </c>
      <c r="AV536" s="15">
        <f t="shared" si="243"/>
        <v>0</v>
      </c>
      <c r="AW536">
        <f t="shared" si="226"/>
        <v>0</v>
      </c>
    </row>
    <row r="537" spans="1:49" ht="15" customHeight="1">
      <c r="A537" s="87"/>
      <c r="B537" s="89"/>
      <c r="C537" s="93"/>
      <c r="D537" s="87"/>
      <c r="E537" s="90"/>
      <c r="F537" s="90"/>
      <c r="G537" s="90"/>
      <c r="H537" s="90"/>
      <c r="I537" s="90"/>
      <c r="J537" s="91"/>
      <c r="K537" s="91"/>
      <c r="M537" s="90"/>
      <c r="N537" s="90"/>
      <c r="P537" s="90"/>
      <c r="Q537" s="91"/>
      <c r="S537" s="92"/>
      <c r="T537">
        <f t="shared" si="227"/>
        <v>0</v>
      </c>
      <c r="U537">
        <f t="shared" si="253"/>
        <v>0</v>
      </c>
      <c r="V537">
        <f t="shared" si="229"/>
        <v>0</v>
      </c>
      <c r="W537">
        <f t="shared" si="244"/>
        <v>0</v>
      </c>
      <c r="Y537" s="19">
        <f t="shared" si="230"/>
        <v>0</v>
      </c>
      <c r="Z537" s="19">
        <f t="shared" si="254"/>
        <v>0</v>
      </c>
      <c r="AA537" s="19">
        <f t="shared" si="232"/>
        <v>0</v>
      </c>
      <c r="AB537" s="19">
        <f t="shared" si="245"/>
        <v>0</v>
      </c>
      <c r="AC537">
        <f t="shared" si="233"/>
        <v>0</v>
      </c>
      <c r="AD537">
        <f t="shared" si="246"/>
        <v>0</v>
      </c>
      <c r="AE537">
        <f t="shared" si="234"/>
        <v>0</v>
      </c>
      <c r="AF537">
        <f t="shared" si="247"/>
        <v>0</v>
      </c>
      <c r="AG537">
        <f t="shared" si="235"/>
        <v>0</v>
      </c>
      <c r="AH537">
        <f t="shared" si="248"/>
        <v>0</v>
      </c>
      <c r="AI537">
        <f t="shared" si="236"/>
        <v>0</v>
      </c>
      <c r="AJ537">
        <f t="shared" si="249"/>
        <v>0</v>
      </c>
      <c r="AL537" s="19">
        <f t="shared" si="237"/>
        <v>0</v>
      </c>
      <c r="AM537" s="15">
        <f t="shared" si="238"/>
        <v>0</v>
      </c>
      <c r="AN537" s="15">
        <f t="shared" si="239"/>
        <v>0</v>
      </c>
      <c r="AO537">
        <f t="shared" si="225"/>
        <v>0</v>
      </c>
      <c r="AP537" s="15">
        <f t="shared" si="240"/>
        <v>0</v>
      </c>
      <c r="AQ537">
        <f t="shared" si="250"/>
        <v>0</v>
      </c>
      <c r="AR537" s="15">
        <f t="shared" si="241"/>
        <v>0</v>
      </c>
      <c r="AS537">
        <f t="shared" si="251"/>
        <v>0</v>
      </c>
      <c r="AT537" s="15">
        <f t="shared" si="242"/>
        <v>0</v>
      </c>
      <c r="AU537">
        <f t="shared" si="252"/>
        <v>0</v>
      </c>
      <c r="AV537" s="15">
        <f t="shared" si="243"/>
        <v>0</v>
      </c>
      <c r="AW537">
        <f t="shared" si="226"/>
        <v>0</v>
      </c>
    </row>
    <row r="538" spans="1:49" ht="15" customHeight="1">
      <c r="A538" s="87"/>
      <c r="B538" s="89"/>
      <c r="C538" s="93"/>
      <c r="D538" s="87"/>
      <c r="E538" s="90"/>
      <c r="F538" s="90"/>
      <c r="G538" s="90"/>
      <c r="H538" s="90"/>
      <c r="I538" s="90"/>
      <c r="J538" s="91"/>
      <c r="K538" s="91"/>
      <c r="M538" s="90"/>
      <c r="N538" s="90"/>
      <c r="P538" s="90"/>
      <c r="Q538" s="91"/>
      <c r="S538" s="92"/>
      <c r="T538">
        <f t="shared" si="227"/>
        <v>0</v>
      </c>
      <c r="U538">
        <f t="shared" si="253"/>
        <v>0</v>
      </c>
      <c r="V538">
        <f t="shared" si="229"/>
        <v>0</v>
      </c>
      <c r="W538">
        <f t="shared" si="244"/>
        <v>0</v>
      </c>
      <c r="Y538" s="19">
        <f t="shared" si="230"/>
        <v>0</v>
      </c>
      <c r="Z538" s="19">
        <f t="shared" si="254"/>
        <v>0</v>
      </c>
      <c r="AA538" s="19">
        <f t="shared" si="232"/>
        <v>0</v>
      </c>
      <c r="AB538" s="19">
        <f t="shared" si="245"/>
        <v>0</v>
      </c>
      <c r="AC538">
        <f t="shared" si="233"/>
        <v>0</v>
      </c>
      <c r="AD538">
        <f t="shared" si="246"/>
        <v>0</v>
      </c>
      <c r="AE538">
        <f t="shared" si="234"/>
        <v>0</v>
      </c>
      <c r="AF538">
        <f t="shared" si="247"/>
        <v>0</v>
      </c>
      <c r="AG538">
        <f t="shared" si="235"/>
        <v>0</v>
      </c>
      <c r="AH538">
        <f t="shared" si="248"/>
        <v>0</v>
      </c>
      <c r="AI538">
        <f t="shared" si="236"/>
        <v>0</v>
      </c>
      <c r="AJ538">
        <f t="shared" si="249"/>
        <v>0</v>
      </c>
      <c r="AL538" s="19">
        <f t="shared" si="237"/>
        <v>0</v>
      </c>
      <c r="AM538" s="15">
        <f t="shared" si="238"/>
        <v>0</v>
      </c>
      <c r="AN538" s="15">
        <f t="shared" si="239"/>
        <v>0</v>
      </c>
      <c r="AO538">
        <f t="shared" si="225"/>
        <v>0</v>
      </c>
      <c r="AP538" s="15">
        <f t="shared" si="240"/>
        <v>0</v>
      </c>
      <c r="AQ538">
        <f t="shared" si="250"/>
        <v>0</v>
      </c>
      <c r="AR538" s="15">
        <f t="shared" si="241"/>
        <v>0</v>
      </c>
      <c r="AS538">
        <f t="shared" si="251"/>
        <v>0</v>
      </c>
      <c r="AT538" s="15">
        <f t="shared" si="242"/>
        <v>0</v>
      </c>
      <c r="AU538">
        <f t="shared" si="252"/>
        <v>0</v>
      </c>
      <c r="AV538" s="15">
        <f t="shared" si="243"/>
        <v>0</v>
      </c>
      <c r="AW538">
        <f t="shared" si="226"/>
        <v>0</v>
      </c>
    </row>
    <row r="539" spans="1:49" ht="15" customHeight="1">
      <c r="A539" s="87"/>
      <c r="B539" s="89"/>
      <c r="C539" s="93"/>
      <c r="D539" s="87"/>
      <c r="E539" s="90"/>
      <c r="F539" s="90"/>
      <c r="G539" s="90"/>
      <c r="H539" s="90"/>
      <c r="I539" s="90"/>
      <c r="K539" s="91"/>
      <c r="N539" s="90"/>
      <c r="Q539" s="91"/>
      <c r="S539" s="92"/>
      <c r="T539">
        <f t="shared" si="227"/>
        <v>0</v>
      </c>
      <c r="U539">
        <f t="shared" si="253"/>
        <v>0</v>
      </c>
      <c r="V539">
        <f t="shared" si="229"/>
        <v>0</v>
      </c>
      <c r="W539">
        <f t="shared" si="244"/>
        <v>0</v>
      </c>
      <c r="Y539" s="19">
        <f t="shared" si="230"/>
        <v>0</v>
      </c>
      <c r="Z539" s="19">
        <f t="shared" si="254"/>
        <v>0</v>
      </c>
      <c r="AA539" s="19">
        <f t="shared" si="232"/>
        <v>0</v>
      </c>
      <c r="AB539" s="19">
        <f t="shared" si="245"/>
        <v>0</v>
      </c>
      <c r="AC539">
        <f t="shared" si="233"/>
        <v>0</v>
      </c>
      <c r="AD539">
        <f t="shared" si="246"/>
        <v>0</v>
      </c>
      <c r="AE539">
        <f t="shared" si="234"/>
        <v>0</v>
      </c>
      <c r="AF539">
        <f t="shared" si="247"/>
        <v>0</v>
      </c>
      <c r="AG539">
        <f t="shared" si="235"/>
        <v>0</v>
      </c>
      <c r="AH539">
        <f t="shared" si="248"/>
        <v>0</v>
      </c>
      <c r="AI539">
        <f t="shared" si="236"/>
        <v>0</v>
      </c>
      <c r="AJ539">
        <f t="shared" si="249"/>
        <v>0</v>
      </c>
      <c r="AL539" s="19">
        <f t="shared" si="237"/>
        <v>0</v>
      </c>
      <c r="AM539" s="15">
        <f t="shared" si="238"/>
        <v>0</v>
      </c>
      <c r="AN539" s="15">
        <f t="shared" si="239"/>
        <v>0</v>
      </c>
      <c r="AO539">
        <f t="shared" ref="AO539:AO569" si="255">SUM(AL539*AM539*AN539)</f>
        <v>0</v>
      </c>
      <c r="AP539" s="15">
        <f t="shared" si="240"/>
        <v>0</v>
      </c>
      <c r="AQ539">
        <f t="shared" si="250"/>
        <v>0</v>
      </c>
      <c r="AR539" s="15">
        <f t="shared" si="241"/>
        <v>0</v>
      </c>
      <c r="AS539">
        <f t="shared" si="251"/>
        <v>0</v>
      </c>
      <c r="AT539" s="15">
        <f t="shared" si="242"/>
        <v>0</v>
      </c>
      <c r="AU539">
        <f t="shared" si="252"/>
        <v>0</v>
      </c>
      <c r="AV539" s="15">
        <f t="shared" si="243"/>
        <v>0</v>
      </c>
      <c r="AW539">
        <f t="shared" si="226"/>
        <v>0</v>
      </c>
    </row>
    <row r="540" spans="1:49" ht="15" customHeight="1">
      <c r="A540" s="87"/>
      <c r="B540" s="89"/>
      <c r="C540" s="93"/>
      <c r="D540" s="87"/>
      <c r="E540" s="90"/>
      <c r="F540" s="90"/>
      <c r="G540" s="90"/>
      <c r="H540" s="90"/>
      <c r="I540" s="90"/>
      <c r="J540" s="91"/>
      <c r="K540" s="91"/>
      <c r="M540" s="90"/>
      <c r="N540" s="90"/>
      <c r="P540" s="90"/>
      <c r="Q540" s="91"/>
      <c r="S540" s="92"/>
      <c r="T540">
        <f t="shared" si="227"/>
        <v>0</v>
      </c>
      <c r="U540">
        <f t="shared" si="253"/>
        <v>0</v>
      </c>
      <c r="V540">
        <f t="shared" si="229"/>
        <v>0</v>
      </c>
      <c r="W540">
        <f t="shared" si="244"/>
        <v>0</v>
      </c>
      <c r="Y540" s="19">
        <f t="shared" si="230"/>
        <v>0</v>
      </c>
      <c r="Z540" s="19">
        <f t="shared" si="254"/>
        <v>0</v>
      </c>
      <c r="AA540" s="19">
        <f t="shared" si="232"/>
        <v>0</v>
      </c>
      <c r="AB540" s="19">
        <f t="shared" si="245"/>
        <v>0</v>
      </c>
      <c r="AC540">
        <f t="shared" si="233"/>
        <v>0</v>
      </c>
      <c r="AD540">
        <f t="shared" si="246"/>
        <v>0</v>
      </c>
      <c r="AE540">
        <f t="shared" si="234"/>
        <v>0</v>
      </c>
      <c r="AF540">
        <f t="shared" si="247"/>
        <v>0</v>
      </c>
      <c r="AG540">
        <f t="shared" si="235"/>
        <v>0</v>
      </c>
      <c r="AH540">
        <f t="shared" si="248"/>
        <v>0</v>
      </c>
      <c r="AI540">
        <f t="shared" si="236"/>
        <v>0</v>
      </c>
      <c r="AJ540">
        <f t="shared" si="249"/>
        <v>0</v>
      </c>
      <c r="AL540" s="19">
        <f t="shared" si="237"/>
        <v>0</v>
      </c>
      <c r="AM540" s="15">
        <f t="shared" si="238"/>
        <v>0</v>
      </c>
      <c r="AN540" s="15">
        <f t="shared" si="239"/>
        <v>0</v>
      </c>
      <c r="AO540">
        <f t="shared" si="255"/>
        <v>0</v>
      </c>
      <c r="AP540" s="15">
        <f t="shared" si="240"/>
        <v>0</v>
      </c>
      <c r="AQ540">
        <f t="shared" si="250"/>
        <v>0</v>
      </c>
      <c r="AR540" s="15">
        <f t="shared" si="241"/>
        <v>0</v>
      </c>
      <c r="AS540">
        <f t="shared" si="251"/>
        <v>0</v>
      </c>
      <c r="AT540" s="15">
        <f t="shared" si="242"/>
        <v>0</v>
      </c>
      <c r="AU540">
        <f t="shared" si="252"/>
        <v>0</v>
      </c>
      <c r="AV540" s="15">
        <f t="shared" si="243"/>
        <v>0</v>
      </c>
      <c r="AW540">
        <f t="shared" si="226"/>
        <v>0</v>
      </c>
    </row>
    <row r="541" spans="1:49" ht="15" customHeight="1">
      <c r="A541" s="87"/>
      <c r="B541" s="89"/>
      <c r="C541" s="93"/>
      <c r="D541" s="87"/>
      <c r="E541" s="90"/>
      <c r="F541" s="90"/>
      <c r="G541" s="90"/>
      <c r="H541" s="90"/>
      <c r="I541" s="90"/>
      <c r="J541" s="91"/>
      <c r="K541" s="91"/>
      <c r="M541" s="90"/>
      <c r="N541" s="90"/>
      <c r="P541" s="90"/>
      <c r="Q541" s="91"/>
      <c r="S541" s="92"/>
      <c r="T541">
        <f t="shared" si="227"/>
        <v>0</v>
      </c>
      <c r="U541">
        <f t="shared" si="253"/>
        <v>0</v>
      </c>
      <c r="V541">
        <f t="shared" si="229"/>
        <v>0</v>
      </c>
      <c r="W541">
        <f t="shared" si="244"/>
        <v>0</v>
      </c>
      <c r="Y541" s="19">
        <f t="shared" si="230"/>
        <v>0</v>
      </c>
      <c r="Z541" s="19">
        <f t="shared" si="254"/>
        <v>0</v>
      </c>
      <c r="AA541" s="19">
        <f t="shared" si="232"/>
        <v>0</v>
      </c>
      <c r="AB541" s="19">
        <f t="shared" si="245"/>
        <v>0</v>
      </c>
      <c r="AC541">
        <f t="shared" si="233"/>
        <v>0</v>
      </c>
      <c r="AD541">
        <f t="shared" si="246"/>
        <v>0</v>
      </c>
      <c r="AE541">
        <f t="shared" si="234"/>
        <v>0</v>
      </c>
      <c r="AF541">
        <f t="shared" si="247"/>
        <v>0</v>
      </c>
      <c r="AG541">
        <f t="shared" si="235"/>
        <v>0</v>
      </c>
      <c r="AH541">
        <f t="shared" si="248"/>
        <v>0</v>
      </c>
      <c r="AI541">
        <f t="shared" si="236"/>
        <v>0</v>
      </c>
      <c r="AJ541">
        <f t="shared" si="249"/>
        <v>0</v>
      </c>
      <c r="AL541" s="19">
        <f t="shared" si="237"/>
        <v>0</v>
      </c>
      <c r="AM541" s="15">
        <f t="shared" si="238"/>
        <v>0</v>
      </c>
      <c r="AN541" s="15">
        <f t="shared" si="239"/>
        <v>0</v>
      </c>
      <c r="AO541">
        <f t="shared" si="255"/>
        <v>0</v>
      </c>
      <c r="AP541" s="15">
        <f t="shared" si="240"/>
        <v>0</v>
      </c>
      <c r="AQ541">
        <f t="shared" si="250"/>
        <v>0</v>
      </c>
      <c r="AR541" s="15">
        <f t="shared" si="241"/>
        <v>0</v>
      </c>
      <c r="AS541">
        <f t="shared" si="251"/>
        <v>0</v>
      </c>
      <c r="AT541" s="15">
        <f t="shared" si="242"/>
        <v>0</v>
      </c>
      <c r="AU541">
        <f t="shared" si="252"/>
        <v>0</v>
      </c>
      <c r="AV541" s="15">
        <f t="shared" si="243"/>
        <v>0</v>
      </c>
      <c r="AW541">
        <f t="shared" si="226"/>
        <v>0</v>
      </c>
    </row>
    <row r="542" spans="1:49" ht="15" customHeight="1">
      <c r="A542" s="87"/>
      <c r="B542" s="89"/>
      <c r="C542" s="93"/>
      <c r="D542" s="87"/>
      <c r="E542" s="90"/>
      <c r="F542" s="90"/>
      <c r="G542" s="90"/>
      <c r="H542" s="90"/>
      <c r="I542" s="90"/>
      <c r="J542" s="91"/>
      <c r="K542" s="91"/>
      <c r="M542" s="90"/>
      <c r="N542" s="90"/>
      <c r="P542" s="90"/>
      <c r="Q542" s="91"/>
      <c r="S542" s="92"/>
      <c r="T542">
        <f t="shared" si="227"/>
        <v>0</v>
      </c>
      <c r="U542">
        <f t="shared" si="253"/>
        <v>0</v>
      </c>
      <c r="V542">
        <f t="shared" si="229"/>
        <v>0</v>
      </c>
      <c r="W542">
        <f t="shared" si="244"/>
        <v>0</v>
      </c>
      <c r="Y542" s="19">
        <f t="shared" si="230"/>
        <v>0</v>
      </c>
      <c r="Z542" s="19">
        <f t="shared" si="254"/>
        <v>0</v>
      </c>
      <c r="AA542" s="19">
        <f t="shared" si="232"/>
        <v>0</v>
      </c>
      <c r="AB542" s="19">
        <f t="shared" si="245"/>
        <v>0</v>
      </c>
      <c r="AC542">
        <f t="shared" si="233"/>
        <v>0</v>
      </c>
      <c r="AD542">
        <f t="shared" si="246"/>
        <v>0</v>
      </c>
      <c r="AE542">
        <f t="shared" si="234"/>
        <v>0</v>
      </c>
      <c r="AF542">
        <f t="shared" si="247"/>
        <v>0</v>
      </c>
      <c r="AG542">
        <f t="shared" si="235"/>
        <v>0</v>
      </c>
      <c r="AH542">
        <f t="shared" si="248"/>
        <v>0</v>
      </c>
      <c r="AI542">
        <f t="shared" si="236"/>
        <v>0</v>
      </c>
      <c r="AJ542">
        <f t="shared" si="249"/>
        <v>0</v>
      </c>
      <c r="AL542" s="19">
        <f t="shared" si="237"/>
        <v>0</v>
      </c>
      <c r="AM542" s="15">
        <f t="shared" si="238"/>
        <v>0</v>
      </c>
      <c r="AN542" s="15">
        <f t="shared" si="239"/>
        <v>0</v>
      </c>
      <c r="AO542">
        <f t="shared" si="255"/>
        <v>0</v>
      </c>
      <c r="AP542" s="15">
        <f t="shared" si="240"/>
        <v>0</v>
      </c>
      <c r="AQ542">
        <f t="shared" si="250"/>
        <v>0</v>
      </c>
      <c r="AR542" s="15">
        <f t="shared" si="241"/>
        <v>0</v>
      </c>
      <c r="AS542">
        <f t="shared" si="251"/>
        <v>0</v>
      </c>
      <c r="AT542" s="15">
        <f t="shared" si="242"/>
        <v>0</v>
      </c>
      <c r="AU542">
        <f t="shared" si="252"/>
        <v>0</v>
      </c>
      <c r="AV542" s="15">
        <f t="shared" si="243"/>
        <v>0</v>
      </c>
      <c r="AW542">
        <f t="shared" si="226"/>
        <v>0</v>
      </c>
    </row>
    <row r="543" spans="1:49" ht="15" customHeight="1">
      <c r="A543" s="87"/>
      <c r="B543" s="89"/>
      <c r="C543" s="93"/>
      <c r="D543" s="87"/>
      <c r="E543" s="90"/>
      <c r="F543" s="90"/>
      <c r="G543" s="90"/>
      <c r="H543" s="90"/>
      <c r="I543" s="90"/>
      <c r="J543" s="91"/>
      <c r="K543" s="91"/>
      <c r="M543" s="90"/>
      <c r="N543" s="90"/>
      <c r="P543" s="90"/>
      <c r="Q543" s="91"/>
      <c r="S543" s="92"/>
      <c r="T543">
        <f t="shared" si="227"/>
        <v>0</v>
      </c>
      <c r="U543">
        <f t="shared" si="253"/>
        <v>0</v>
      </c>
      <c r="V543">
        <f t="shared" si="229"/>
        <v>0</v>
      </c>
      <c r="W543">
        <f t="shared" si="244"/>
        <v>0</v>
      </c>
      <c r="Y543" s="19">
        <f t="shared" si="230"/>
        <v>0</v>
      </c>
      <c r="Z543" s="19">
        <f t="shared" si="254"/>
        <v>0</v>
      </c>
      <c r="AA543" s="19">
        <f t="shared" si="232"/>
        <v>0</v>
      </c>
      <c r="AB543" s="19">
        <f t="shared" si="245"/>
        <v>0</v>
      </c>
      <c r="AC543">
        <f t="shared" si="233"/>
        <v>0</v>
      </c>
      <c r="AD543">
        <f t="shared" si="246"/>
        <v>0</v>
      </c>
      <c r="AE543">
        <f t="shared" si="234"/>
        <v>0</v>
      </c>
      <c r="AF543">
        <f t="shared" si="247"/>
        <v>0</v>
      </c>
      <c r="AG543">
        <f t="shared" si="235"/>
        <v>0</v>
      </c>
      <c r="AH543">
        <f t="shared" si="248"/>
        <v>0</v>
      </c>
      <c r="AI543">
        <f t="shared" si="236"/>
        <v>0</v>
      </c>
      <c r="AJ543">
        <f t="shared" si="249"/>
        <v>0</v>
      </c>
      <c r="AL543" s="19">
        <f t="shared" si="237"/>
        <v>0</v>
      </c>
      <c r="AM543" s="15">
        <f t="shared" si="238"/>
        <v>0</v>
      </c>
      <c r="AN543" s="15">
        <f t="shared" si="239"/>
        <v>0</v>
      </c>
      <c r="AO543">
        <f t="shared" si="255"/>
        <v>0</v>
      </c>
      <c r="AP543" s="15">
        <f t="shared" si="240"/>
        <v>0</v>
      </c>
      <c r="AQ543">
        <f t="shared" si="250"/>
        <v>0</v>
      </c>
      <c r="AR543" s="15">
        <f t="shared" si="241"/>
        <v>0</v>
      </c>
      <c r="AS543">
        <f t="shared" si="251"/>
        <v>0</v>
      </c>
      <c r="AT543" s="15">
        <f t="shared" si="242"/>
        <v>0</v>
      </c>
      <c r="AU543">
        <f t="shared" si="252"/>
        <v>0</v>
      </c>
      <c r="AV543" s="15">
        <f t="shared" si="243"/>
        <v>0</v>
      </c>
      <c r="AW543">
        <f t="shared" si="226"/>
        <v>0</v>
      </c>
    </row>
    <row r="544" spans="1:49" ht="15" customHeight="1">
      <c r="A544" s="87"/>
      <c r="B544" s="89"/>
      <c r="C544" s="93"/>
      <c r="D544" s="87"/>
      <c r="E544" s="90"/>
      <c r="F544" s="90"/>
      <c r="G544" s="90"/>
      <c r="H544" s="90"/>
      <c r="I544" s="90"/>
      <c r="J544" s="91"/>
      <c r="K544" s="91"/>
      <c r="M544" s="90"/>
      <c r="N544" s="90"/>
      <c r="P544" s="90"/>
      <c r="Q544" s="91"/>
      <c r="S544" s="92"/>
      <c r="T544">
        <f t="shared" si="227"/>
        <v>0</v>
      </c>
      <c r="U544">
        <f t="shared" si="253"/>
        <v>0</v>
      </c>
      <c r="V544">
        <f t="shared" si="229"/>
        <v>0</v>
      </c>
      <c r="W544">
        <f t="shared" si="244"/>
        <v>0</v>
      </c>
      <c r="Y544" s="19">
        <f t="shared" si="230"/>
        <v>0</v>
      </c>
      <c r="Z544" s="19">
        <f t="shared" si="254"/>
        <v>0</v>
      </c>
      <c r="AA544" s="19">
        <f t="shared" si="232"/>
        <v>0</v>
      </c>
      <c r="AB544" s="19">
        <f t="shared" si="245"/>
        <v>0</v>
      </c>
      <c r="AC544">
        <f t="shared" si="233"/>
        <v>0</v>
      </c>
      <c r="AD544">
        <f t="shared" si="246"/>
        <v>0</v>
      </c>
      <c r="AE544">
        <f t="shared" si="234"/>
        <v>0</v>
      </c>
      <c r="AF544">
        <f t="shared" si="247"/>
        <v>0</v>
      </c>
      <c r="AG544">
        <f t="shared" si="235"/>
        <v>0</v>
      </c>
      <c r="AH544">
        <f t="shared" si="248"/>
        <v>0</v>
      </c>
      <c r="AI544">
        <f t="shared" si="236"/>
        <v>0</v>
      </c>
      <c r="AJ544">
        <f t="shared" si="249"/>
        <v>0</v>
      </c>
      <c r="AL544" s="19">
        <f t="shared" si="237"/>
        <v>0</v>
      </c>
      <c r="AM544" s="15">
        <f t="shared" si="238"/>
        <v>0</v>
      </c>
      <c r="AN544" s="15">
        <f t="shared" si="239"/>
        <v>0</v>
      </c>
      <c r="AO544">
        <f t="shared" si="255"/>
        <v>0</v>
      </c>
      <c r="AP544" s="15">
        <f t="shared" si="240"/>
        <v>0</v>
      </c>
      <c r="AQ544">
        <f t="shared" si="250"/>
        <v>0</v>
      </c>
      <c r="AR544" s="15">
        <f t="shared" si="241"/>
        <v>0</v>
      </c>
      <c r="AS544">
        <f t="shared" si="251"/>
        <v>0</v>
      </c>
      <c r="AT544" s="15">
        <f t="shared" si="242"/>
        <v>0</v>
      </c>
      <c r="AU544">
        <f t="shared" si="252"/>
        <v>0</v>
      </c>
      <c r="AV544" s="15">
        <f t="shared" si="243"/>
        <v>0</v>
      </c>
      <c r="AW544">
        <f t="shared" si="226"/>
        <v>0</v>
      </c>
    </row>
    <row r="545" spans="1:49" ht="15" customHeight="1">
      <c r="A545" s="87"/>
      <c r="B545" s="89"/>
      <c r="C545" s="93"/>
      <c r="D545" s="87"/>
      <c r="E545" s="90"/>
      <c r="F545" s="90"/>
      <c r="G545" s="90"/>
      <c r="H545" s="90"/>
      <c r="I545" s="90"/>
      <c r="J545" s="91"/>
      <c r="K545" s="91"/>
      <c r="M545" s="90"/>
      <c r="N545" s="90"/>
      <c r="P545" s="90"/>
      <c r="Q545" s="91"/>
      <c r="S545" s="92"/>
      <c r="T545">
        <f t="shared" si="227"/>
        <v>0</v>
      </c>
      <c r="U545">
        <f t="shared" si="253"/>
        <v>0</v>
      </c>
      <c r="V545">
        <f t="shared" si="229"/>
        <v>0</v>
      </c>
      <c r="W545">
        <f t="shared" si="244"/>
        <v>0</v>
      </c>
      <c r="Y545" s="19">
        <f t="shared" si="230"/>
        <v>0</v>
      </c>
      <c r="Z545" s="19">
        <f t="shared" si="254"/>
        <v>0</v>
      </c>
      <c r="AA545" s="19">
        <f t="shared" si="232"/>
        <v>0</v>
      </c>
      <c r="AB545" s="19">
        <f t="shared" si="245"/>
        <v>0</v>
      </c>
      <c r="AC545">
        <f t="shared" si="233"/>
        <v>0</v>
      </c>
      <c r="AD545">
        <f t="shared" si="246"/>
        <v>0</v>
      </c>
      <c r="AE545">
        <f t="shared" si="234"/>
        <v>0</v>
      </c>
      <c r="AF545">
        <f t="shared" si="247"/>
        <v>0</v>
      </c>
      <c r="AG545">
        <f t="shared" si="235"/>
        <v>0</v>
      </c>
      <c r="AH545">
        <f t="shared" si="248"/>
        <v>0</v>
      </c>
      <c r="AI545">
        <f t="shared" si="236"/>
        <v>0</v>
      </c>
      <c r="AJ545">
        <f t="shared" si="249"/>
        <v>0</v>
      </c>
      <c r="AL545" s="19">
        <f t="shared" si="237"/>
        <v>0</v>
      </c>
      <c r="AM545" s="15">
        <f t="shared" si="238"/>
        <v>0</v>
      </c>
      <c r="AN545" s="15">
        <f t="shared" si="239"/>
        <v>0</v>
      </c>
      <c r="AO545">
        <f t="shared" si="255"/>
        <v>0</v>
      </c>
      <c r="AP545" s="15">
        <f t="shared" si="240"/>
        <v>0</v>
      </c>
      <c r="AQ545">
        <f t="shared" si="250"/>
        <v>0</v>
      </c>
      <c r="AR545" s="15">
        <f t="shared" si="241"/>
        <v>0</v>
      </c>
      <c r="AS545">
        <f t="shared" si="251"/>
        <v>0</v>
      </c>
      <c r="AT545" s="15">
        <f t="shared" si="242"/>
        <v>0</v>
      </c>
      <c r="AU545">
        <f t="shared" si="252"/>
        <v>0</v>
      </c>
      <c r="AV545" s="15">
        <f t="shared" si="243"/>
        <v>0</v>
      </c>
      <c r="AW545">
        <f t="shared" si="226"/>
        <v>0</v>
      </c>
    </row>
    <row r="546" spans="1:49" ht="15" customHeight="1">
      <c r="A546" s="87"/>
      <c r="B546" s="89"/>
      <c r="C546" s="93"/>
      <c r="D546" s="87"/>
      <c r="E546" s="90"/>
      <c r="F546" s="90"/>
      <c r="G546" s="90"/>
      <c r="H546" s="90"/>
      <c r="I546" s="90"/>
      <c r="J546" s="91"/>
      <c r="K546" s="91"/>
      <c r="M546" s="90"/>
      <c r="N546" s="90"/>
      <c r="P546" s="90"/>
      <c r="Q546" s="91"/>
      <c r="S546" s="92"/>
      <c r="T546">
        <f t="shared" si="227"/>
        <v>0</v>
      </c>
      <c r="U546">
        <f t="shared" si="253"/>
        <v>0</v>
      </c>
      <c r="V546">
        <f t="shared" si="229"/>
        <v>0</v>
      </c>
      <c r="W546">
        <f t="shared" si="244"/>
        <v>0</v>
      </c>
      <c r="Y546" s="19">
        <f t="shared" si="230"/>
        <v>0</v>
      </c>
      <c r="Z546" s="19">
        <f t="shared" si="254"/>
        <v>0</v>
      </c>
      <c r="AA546" s="19">
        <f t="shared" si="232"/>
        <v>0</v>
      </c>
      <c r="AB546" s="19">
        <f t="shared" si="245"/>
        <v>0</v>
      </c>
      <c r="AC546">
        <f t="shared" si="233"/>
        <v>0</v>
      </c>
      <c r="AD546">
        <f t="shared" si="246"/>
        <v>0</v>
      </c>
      <c r="AE546">
        <f t="shared" si="234"/>
        <v>0</v>
      </c>
      <c r="AF546">
        <f t="shared" si="247"/>
        <v>0</v>
      </c>
      <c r="AG546">
        <f t="shared" si="235"/>
        <v>0</v>
      </c>
      <c r="AH546">
        <f t="shared" si="248"/>
        <v>0</v>
      </c>
      <c r="AI546">
        <f t="shared" si="236"/>
        <v>0</v>
      </c>
      <c r="AJ546">
        <f t="shared" si="249"/>
        <v>0</v>
      </c>
      <c r="AL546" s="19">
        <f t="shared" si="237"/>
        <v>0</v>
      </c>
      <c r="AM546" s="15">
        <f t="shared" si="238"/>
        <v>0</v>
      </c>
      <c r="AN546" s="15">
        <f t="shared" si="239"/>
        <v>0</v>
      </c>
      <c r="AO546">
        <f t="shared" si="255"/>
        <v>0</v>
      </c>
      <c r="AP546" s="15">
        <f t="shared" si="240"/>
        <v>0</v>
      </c>
      <c r="AQ546">
        <f t="shared" si="250"/>
        <v>0</v>
      </c>
      <c r="AR546" s="15">
        <f t="shared" si="241"/>
        <v>0</v>
      </c>
      <c r="AS546">
        <f t="shared" si="251"/>
        <v>0</v>
      </c>
      <c r="AT546" s="15">
        <f t="shared" si="242"/>
        <v>0</v>
      </c>
      <c r="AU546">
        <f t="shared" si="252"/>
        <v>0</v>
      </c>
      <c r="AV546" s="15">
        <f t="shared" si="243"/>
        <v>0</v>
      </c>
      <c r="AW546">
        <f t="shared" si="226"/>
        <v>0</v>
      </c>
    </row>
    <row r="547" spans="1:49" ht="15" customHeight="1">
      <c r="A547" s="87"/>
      <c r="B547" s="89"/>
      <c r="C547" s="93"/>
      <c r="D547" s="87"/>
      <c r="E547" s="90"/>
      <c r="F547" s="90"/>
      <c r="G547" s="90"/>
      <c r="H547" s="90"/>
      <c r="I547" s="90"/>
      <c r="J547" s="91"/>
      <c r="K547" s="91"/>
      <c r="M547" s="90"/>
      <c r="N547" s="90"/>
      <c r="P547" s="90"/>
      <c r="Q547" s="91"/>
      <c r="S547" s="92"/>
      <c r="T547">
        <f t="shared" si="227"/>
        <v>0</v>
      </c>
      <c r="U547">
        <f t="shared" si="253"/>
        <v>0</v>
      </c>
      <c r="V547">
        <f t="shared" si="229"/>
        <v>0</v>
      </c>
      <c r="W547">
        <f t="shared" si="244"/>
        <v>0</v>
      </c>
      <c r="Y547" s="19">
        <f t="shared" si="230"/>
        <v>0</v>
      </c>
      <c r="Z547" s="19">
        <f t="shared" si="254"/>
        <v>0</v>
      </c>
      <c r="AA547" s="19">
        <f t="shared" si="232"/>
        <v>0</v>
      </c>
      <c r="AB547" s="19">
        <f t="shared" si="245"/>
        <v>0</v>
      </c>
      <c r="AC547">
        <f t="shared" si="233"/>
        <v>0</v>
      </c>
      <c r="AD547">
        <f t="shared" si="246"/>
        <v>0</v>
      </c>
      <c r="AE547">
        <f t="shared" si="234"/>
        <v>0</v>
      </c>
      <c r="AF547">
        <f t="shared" si="247"/>
        <v>0</v>
      </c>
      <c r="AG547">
        <f t="shared" si="235"/>
        <v>0</v>
      </c>
      <c r="AH547">
        <f t="shared" si="248"/>
        <v>0</v>
      </c>
      <c r="AI547">
        <f t="shared" si="236"/>
        <v>0</v>
      </c>
      <c r="AJ547">
        <f t="shared" si="249"/>
        <v>0</v>
      </c>
      <c r="AL547" s="19">
        <f t="shared" si="237"/>
        <v>0</v>
      </c>
      <c r="AM547" s="15">
        <f t="shared" si="238"/>
        <v>0</v>
      </c>
      <c r="AN547" s="15">
        <f t="shared" si="239"/>
        <v>0</v>
      </c>
      <c r="AO547">
        <f t="shared" si="255"/>
        <v>0</v>
      </c>
      <c r="AP547" s="15">
        <f t="shared" si="240"/>
        <v>0</v>
      </c>
      <c r="AQ547">
        <f t="shared" si="250"/>
        <v>0</v>
      </c>
      <c r="AR547" s="15">
        <f t="shared" si="241"/>
        <v>0</v>
      </c>
      <c r="AS547">
        <f t="shared" si="251"/>
        <v>0</v>
      </c>
      <c r="AT547" s="15">
        <f t="shared" si="242"/>
        <v>0</v>
      </c>
      <c r="AU547">
        <f t="shared" si="252"/>
        <v>0</v>
      </c>
      <c r="AV547" s="15">
        <f t="shared" si="243"/>
        <v>0</v>
      </c>
      <c r="AW547">
        <f t="shared" ref="AW547:AW569" si="256">AL547*AM547*AV547</f>
        <v>0</v>
      </c>
    </row>
    <row r="548" spans="1:49" ht="15" customHeight="1">
      <c r="A548" s="87"/>
      <c r="B548" s="89"/>
      <c r="C548" s="93"/>
      <c r="D548" s="87"/>
      <c r="E548" s="90"/>
      <c r="F548" s="90"/>
      <c r="G548" s="90"/>
      <c r="H548" s="90"/>
      <c r="I548" s="90"/>
      <c r="J548" s="91"/>
      <c r="K548" s="91"/>
      <c r="M548" s="90"/>
      <c r="N548" s="90"/>
      <c r="P548" s="90"/>
      <c r="Q548" s="91"/>
      <c r="S548" s="92"/>
      <c r="T548">
        <f t="shared" si="227"/>
        <v>0</v>
      </c>
      <c r="U548">
        <f t="shared" si="253"/>
        <v>0</v>
      </c>
      <c r="V548">
        <f t="shared" si="229"/>
        <v>0</v>
      </c>
      <c r="W548">
        <f t="shared" si="244"/>
        <v>0</v>
      </c>
      <c r="Y548" s="19">
        <f t="shared" si="230"/>
        <v>0</v>
      </c>
      <c r="Z548" s="19">
        <f t="shared" si="254"/>
        <v>0</v>
      </c>
      <c r="AA548" s="19">
        <f t="shared" si="232"/>
        <v>0</v>
      </c>
      <c r="AB548" s="19">
        <f t="shared" si="245"/>
        <v>0</v>
      </c>
      <c r="AC548">
        <f t="shared" si="233"/>
        <v>0</v>
      </c>
      <c r="AD548">
        <f t="shared" si="246"/>
        <v>0</v>
      </c>
      <c r="AE548">
        <f t="shared" si="234"/>
        <v>0</v>
      </c>
      <c r="AF548">
        <f t="shared" si="247"/>
        <v>0</v>
      </c>
      <c r="AG548">
        <f t="shared" si="235"/>
        <v>0</v>
      </c>
      <c r="AH548">
        <f t="shared" si="248"/>
        <v>0</v>
      </c>
      <c r="AI548">
        <f t="shared" si="236"/>
        <v>0</v>
      </c>
      <c r="AJ548">
        <f t="shared" si="249"/>
        <v>0</v>
      </c>
      <c r="AL548" s="19">
        <f t="shared" si="237"/>
        <v>0</v>
      </c>
      <c r="AM548" s="15">
        <f t="shared" si="238"/>
        <v>0</v>
      </c>
      <c r="AN548" s="15">
        <f t="shared" si="239"/>
        <v>0</v>
      </c>
      <c r="AO548">
        <f t="shared" si="255"/>
        <v>0</v>
      </c>
      <c r="AP548" s="15">
        <f t="shared" si="240"/>
        <v>0</v>
      </c>
      <c r="AQ548">
        <f t="shared" si="250"/>
        <v>0</v>
      </c>
      <c r="AR548" s="15">
        <f t="shared" si="241"/>
        <v>0</v>
      </c>
      <c r="AS548">
        <f t="shared" si="251"/>
        <v>0</v>
      </c>
      <c r="AT548" s="15">
        <f t="shared" si="242"/>
        <v>0</v>
      </c>
      <c r="AU548">
        <f t="shared" si="252"/>
        <v>0</v>
      </c>
      <c r="AV548" s="15">
        <f t="shared" si="243"/>
        <v>0</v>
      </c>
      <c r="AW548">
        <f t="shared" si="256"/>
        <v>0</v>
      </c>
    </row>
    <row r="549" spans="1:49" ht="15" customHeight="1">
      <c r="A549" s="87"/>
      <c r="B549" s="89"/>
      <c r="C549" s="93"/>
      <c r="D549" s="87"/>
      <c r="E549" s="90"/>
      <c r="F549" s="90"/>
      <c r="G549" s="90"/>
      <c r="H549" s="90"/>
      <c r="I549" s="90"/>
      <c r="K549" s="91"/>
      <c r="N549" s="90"/>
      <c r="Q549" s="91"/>
      <c r="S549" s="92"/>
      <c r="T549">
        <f t="shared" si="227"/>
        <v>0</v>
      </c>
      <c r="U549">
        <f t="shared" si="253"/>
        <v>0</v>
      </c>
      <c r="V549">
        <f t="shared" si="229"/>
        <v>0</v>
      </c>
      <c r="W549">
        <f t="shared" si="244"/>
        <v>0</v>
      </c>
      <c r="Y549" s="19">
        <f t="shared" si="230"/>
        <v>0</v>
      </c>
      <c r="Z549" s="19">
        <f t="shared" si="254"/>
        <v>0</v>
      </c>
      <c r="AA549" s="19">
        <f t="shared" si="232"/>
        <v>0</v>
      </c>
      <c r="AB549" s="19">
        <f t="shared" si="245"/>
        <v>0</v>
      </c>
      <c r="AC549">
        <f t="shared" si="233"/>
        <v>0</v>
      </c>
      <c r="AD549">
        <f t="shared" si="246"/>
        <v>0</v>
      </c>
      <c r="AE549">
        <f t="shared" si="234"/>
        <v>0</v>
      </c>
      <c r="AF549">
        <f t="shared" si="247"/>
        <v>0</v>
      </c>
      <c r="AG549">
        <f t="shared" si="235"/>
        <v>0</v>
      </c>
      <c r="AH549">
        <f t="shared" si="248"/>
        <v>0</v>
      </c>
      <c r="AI549">
        <f t="shared" si="236"/>
        <v>0</v>
      </c>
      <c r="AJ549">
        <f t="shared" si="249"/>
        <v>0</v>
      </c>
      <c r="AL549" s="19">
        <f t="shared" si="237"/>
        <v>0</v>
      </c>
      <c r="AM549" s="15">
        <f t="shared" si="238"/>
        <v>0</v>
      </c>
      <c r="AN549" s="15">
        <f t="shared" si="239"/>
        <v>0</v>
      </c>
      <c r="AO549">
        <f t="shared" si="255"/>
        <v>0</v>
      </c>
      <c r="AP549" s="15">
        <f t="shared" si="240"/>
        <v>0</v>
      </c>
      <c r="AQ549">
        <f t="shared" si="250"/>
        <v>0</v>
      </c>
      <c r="AR549" s="15">
        <f t="shared" si="241"/>
        <v>0</v>
      </c>
      <c r="AS549">
        <f t="shared" si="251"/>
        <v>0</v>
      </c>
      <c r="AT549" s="15">
        <f t="shared" si="242"/>
        <v>0</v>
      </c>
      <c r="AU549">
        <f t="shared" si="252"/>
        <v>0</v>
      </c>
      <c r="AV549" s="15">
        <f t="shared" si="243"/>
        <v>0</v>
      </c>
      <c r="AW549">
        <f t="shared" si="256"/>
        <v>0</v>
      </c>
    </row>
    <row r="550" spans="1:49" ht="15" customHeight="1">
      <c r="A550" s="87"/>
      <c r="B550" s="89"/>
      <c r="C550" s="93"/>
      <c r="D550" s="87"/>
      <c r="E550" s="90"/>
      <c r="F550" s="90"/>
      <c r="G550" s="90"/>
      <c r="H550" s="90"/>
      <c r="I550" s="90"/>
      <c r="K550" s="91"/>
      <c r="N550" s="90"/>
      <c r="Q550" s="91"/>
      <c r="S550" s="92"/>
      <c r="T550">
        <f t="shared" si="227"/>
        <v>0</v>
      </c>
      <c r="U550">
        <f t="shared" si="253"/>
        <v>0</v>
      </c>
      <c r="V550">
        <f t="shared" si="229"/>
        <v>0</v>
      </c>
      <c r="W550">
        <f t="shared" si="244"/>
        <v>0</v>
      </c>
      <c r="Y550" s="19">
        <f t="shared" si="230"/>
        <v>0</v>
      </c>
      <c r="Z550" s="19">
        <f t="shared" si="254"/>
        <v>0</v>
      </c>
      <c r="AA550" s="19">
        <f t="shared" si="232"/>
        <v>0</v>
      </c>
      <c r="AB550" s="19">
        <f t="shared" si="245"/>
        <v>0</v>
      </c>
      <c r="AC550">
        <f t="shared" si="233"/>
        <v>0</v>
      </c>
      <c r="AD550">
        <f t="shared" si="246"/>
        <v>0</v>
      </c>
      <c r="AE550">
        <f t="shared" si="234"/>
        <v>0</v>
      </c>
      <c r="AF550">
        <f t="shared" si="247"/>
        <v>0</v>
      </c>
      <c r="AG550">
        <f t="shared" si="235"/>
        <v>0</v>
      </c>
      <c r="AH550">
        <f t="shared" si="248"/>
        <v>0</v>
      </c>
      <c r="AI550">
        <f t="shared" si="236"/>
        <v>0</v>
      </c>
      <c r="AJ550">
        <f t="shared" si="249"/>
        <v>0</v>
      </c>
      <c r="AL550" s="19">
        <f t="shared" si="237"/>
        <v>0</v>
      </c>
      <c r="AM550" s="15">
        <f t="shared" si="238"/>
        <v>0</v>
      </c>
      <c r="AN550" s="15">
        <f t="shared" si="239"/>
        <v>0</v>
      </c>
      <c r="AO550">
        <f t="shared" si="255"/>
        <v>0</v>
      </c>
      <c r="AP550" s="15">
        <f t="shared" si="240"/>
        <v>0</v>
      </c>
      <c r="AQ550">
        <f t="shared" si="250"/>
        <v>0</v>
      </c>
      <c r="AR550" s="15">
        <f t="shared" si="241"/>
        <v>0</v>
      </c>
      <c r="AS550">
        <f t="shared" si="251"/>
        <v>0</v>
      </c>
      <c r="AT550" s="15">
        <f t="shared" si="242"/>
        <v>0</v>
      </c>
      <c r="AU550">
        <f t="shared" si="252"/>
        <v>0</v>
      </c>
      <c r="AV550" s="15">
        <f t="shared" si="243"/>
        <v>0</v>
      </c>
      <c r="AW550">
        <f t="shared" si="256"/>
        <v>0</v>
      </c>
    </row>
    <row r="551" spans="1:49" ht="15" customHeight="1">
      <c r="A551" s="87"/>
      <c r="B551" s="89"/>
      <c r="C551" s="93"/>
      <c r="D551" s="87"/>
      <c r="E551" s="90"/>
      <c r="F551" s="90"/>
      <c r="G551" s="90"/>
      <c r="M551" s="90"/>
      <c r="N551" s="90"/>
      <c r="P551" s="90"/>
      <c r="Q551" s="91"/>
      <c r="S551" s="92"/>
      <c r="T551">
        <f t="shared" si="227"/>
        <v>0</v>
      </c>
      <c r="U551">
        <f t="shared" si="253"/>
        <v>0</v>
      </c>
      <c r="V551">
        <f t="shared" si="229"/>
        <v>0</v>
      </c>
      <c r="W551">
        <f t="shared" si="244"/>
        <v>0</v>
      </c>
      <c r="Y551" s="19">
        <f t="shared" si="230"/>
        <v>0</v>
      </c>
      <c r="Z551" s="19">
        <f t="shared" si="254"/>
        <v>0</v>
      </c>
      <c r="AA551" s="19">
        <f t="shared" si="232"/>
        <v>0</v>
      </c>
      <c r="AB551" s="19">
        <f t="shared" si="245"/>
        <v>0</v>
      </c>
      <c r="AC551">
        <f t="shared" si="233"/>
        <v>0</v>
      </c>
      <c r="AD551">
        <f t="shared" si="246"/>
        <v>0</v>
      </c>
      <c r="AE551">
        <f t="shared" si="234"/>
        <v>0</v>
      </c>
      <c r="AF551">
        <f t="shared" si="247"/>
        <v>0</v>
      </c>
      <c r="AG551">
        <f t="shared" si="235"/>
        <v>0</v>
      </c>
      <c r="AH551">
        <f t="shared" si="248"/>
        <v>0</v>
      </c>
      <c r="AI551">
        <f t="shared" si="236"/>
        <v>0</v>
      </c>
      <c r="AJ551">
        <f t="shared" si="249"/>
        <v>0</v>
      </c>
      <c r="AL551" s="19">
        <f t="shared" si="237"/>
        <v>0</v>
      </c>
      <c r="AM551" s="15">
        <f t="shared" si="238"/>
        <v>0</v>
      </c>
      <c r="AN551" s="15">
        <f t="shared" si="239"/>
        <v>0</v>
      </c>
      <c r="AO551">
        <f t="shared" si="255"/>
        <v>0</v>
      </c>
      <c r="AP551" s="15">
        <f t="shared" si="240"/>
        <v>0</v>
      </c>
      <c r="AQ551">
        <f t="shared" si="250"/>
        <v>0</v>
      </c>
      <c r="AR551" s="15">
        <f t="shared" si="241"/>
        <v>0</v>
      </c>
      <c r="AS551">
        <f t="shared" si="251"/>
        <v>0</v>
      </c>
      <c r="AT551" s="15">
        <f t="shared" si="242"/>
        <v>0</v>
      </c>
      <c r="AU551">
        <f t="shared" si="252"/>
        <v>0</v>
      </c>
      <c r="AV551" s="15">
        <f t="shared" si="243"/>
        <v>0</v>
      </c>
      <c r="AW551">
        <f t="shared" si="256"/>
        <v>0</v>
      </c>
    </row>
    <row r="552" spans="1:49" ht="15" customHeight="1">
      <c r="A552" s="87"/>
      <c r="B552" s="89"/>
      <c r="C552" s="93"/>
      <c r="D552" s="87"/>
      <c r="E552" s="90"/>
      <c r="F552" s="90"/>
      <c r="G552" s="90"/>
      <c r="H552" s="90"/>
      <c r="I552" s="90"/>
      <c r="J552" s="91"/>
      <c r="K552" s="91"/>
      <c r="M552" s="90"/>
      <c r="N552" s="90"/>
      <c r="P552" s="90"/>
      <c r="Q552" s="91"/>
      <c r="S552" s="92"/>
      <c r="T552">
        <f t="shared" si="227"/>
        <v>0</v>
      </c>
      <c r="U552">
        <f t="shared" si="253"/>
        <v>0</v>
      </c>
      <c r="V552">
        <f t="shared" si="229"/>
        <v>0</v>
      </c>
      <c r="W552">
        <f t="shared" si="244"/>
        <v>0</v>
      </c>
      <c r="Y552" s="19">
        <f t="shared" si="230"/>
        <v>0</v>
      </c>
      <c r="Z552" s="19">
        <f t="shared" si="254"/>
        <v>0</v>
      </c>
      <c r="AA552" s="19">
        <f t="shared" si="232"/>
        <v>0</v>
      </c>
      <c r="AB552" s="19">
        <f t="shared" si="245"/>
        <v>0</v>
      </c>
      <c r="AC552">
        <f t="shared" si="233"/>
        <v>0</v>
      </c>
      <c r="AD552">
        <f t="shared" si="246"/>
        <v>0</v>
      </c>
      <c r="AE552">
        <f t="shared" si="234"/>
        <v>0</v>
      </c>
      <c r="AF552">
        <f t="shared" si="247"/>
        <v>0</v>
      </c>
      <c r="AG552">
        <f t="shared" si="235"/>
        <v>0</v>
      </c>
      <c r="AH552">
        <f t="shared" si="248"/>
        <v>0</v>
      </c>
      <c r="AI552">
        <f t="shared" si="236"/>
        <v>0</v>
      </c>
      <c r="AJ552">
        <f t="shared" si="249"/>
        <v>0</v>
      </c>
      <c r="AL552" s="19">
        <f t="shared" si="237"/>
        <v>0</v>
      </c>
      <c r="AM552" s="15">
        <f t="shared" si="238"/>
        <v>0</v>
      </c>
      <c r="AN552" s="15">
        <f t="shared" si="239"/>
        <v>0</v>
      </c>
      <c r="AO552">
        <f t="shared" si="255"/>
        <v>0</v>
      </c>
      <c r="AP552" s="15">
        <f t="shared" si="240"/>
        <v>0</v>
      </c>
      <c r="AQ552">
        <f t="shared" si="250"/>
        <v>0</v>
      </c>
      <c r="AR552" s="15">
        <f t="shared" si="241"/>
        <v>0</v>
      </c>
      <c r="AS552">
        <f t="shared" si="251"/>
        <v>0</v>
      </c>
      <c r="AT552" s="15">
        <f t="shared" si="242"/>
        <v>0</v>
      </c>
      <c r="AU552">
        <f t="shared" si="252"/>
        <v>0</v>
      </c>
      <c r="AV552" s="15">
        <f t="shared" si="243"/>
        <v>0</v>
      </c>
      <c r="AW552">
        <f t="shared" si="256"/>
        <v>0</v>
      </c>
    </row>
    <row r="553" spans="1:49" ht="15" customHeight="1">
      <c r="A553" s="87"/>
      <c r="B553" s="89"/>
      <c r="C553" s="93"/>
      <c r="D553" s="87"/>
      <c r="E553" s="90"/>
      <c r="F553" s="90"/>
      <c r="G553" s="90"/>
      <c r="H553" s="90"/>
      <c r="I553" s="90"/>
      <c r="K553" s="91"/>
      <c r="N553" s="90"/>
      <c r="Q553" s="91"/>
      <c r="S553" s="92"/>
      <c r="T553">
        <f t="shared" si="227"/>
        <v>0</v>
      </c>
      <c r="U553">
        <f t="shared" si="253"/>
        <v>0</v>
      </c>
      <c r="V553">
        <f t="shared" si="229"/>
        <v>0</v>
      </c>
      <c r="W553">
        <f t="shared" si="244"/>
        <v>0</v>
      </c>
      <c r="Y553" s="19">
        <f t="shared" si="230"/>
        <v>0</v>
      </c>
      <c r="Z553" s="19">
        <f t="shared" si="254"/>
        <v>0</v>
      </c>
      <c r="AA553" s="19">
        <f t="shared" si="232"/>
        <v>0</v>
      </c>
      <c r="AB553" s="19">
        <f t="shared" si="245"/>
        <v>0</v>
      </c>
      <c r="AC553">
        <f t="shared" si="233"/>
        <v>0</v>
      </c>
      <c r="AD553">
        <f t="shared" si="246"/>
        <v>0</v>
      </c>
      <c r="AE553">
        <f t="shared" si="234"/>
        <v>0</v>
      </c>
      <c r="AF553">
        <f t="shared" si="247"/>
        <v>0</v>
      </c>
      <c r="AG553">
        <f t="shared" si="235"/>
        <v>0</v>
      </c>
      <c r="AH553">
        <f t="shared" si="248"/>
        <v>0</v>
      </c>
      <c r="AI553">
        <f t="shared" si="236"/>
        <v>0</v>
      </c>
      <c r="AJ553">
        <f t="shared" si="249"/>
        <v>0</v>
      </c>
      <c r="AL553" s="19">
        <f t="shared" si="237"/>
        <v>0</v>
      </c>
      <c r="AM553" s="15">
        <f t="shared" si="238"/>
        <v>0</v>
      </c>
      <c r="AN553" s="15">
        <f t="shared" si="239"/>
        <v>0</v>
      </c>
      <c r="AO553">
        <f t="shared" si="255"/>
        <v>0</v>
      </c>
      <c r="AP553" s="15">
        <f t="shared" si="240"/>
        <v>0</v>
      </c>
      <c r="AQ553">
        <f t="shared" si="250"/>
        <v>0</v>
      </c>
      <c r="AR553" s="15">
        <f t="shared" si="241"/>
        <v>0</v>
      </c>
      <c r="AS553">
        <f t="shared" si="251"/>
        <v>0</v>
      </c>
      <c r="AT553" s="15">
        <f t="shared" si="242"/>
        <v>0</v>
      </c>
      <c r="AU553">
        <f t="shared" si="252"/>
        <v>0</v>
      </c>
      <c r="AV553" s="15">
        <f t="shared" si="243"/>
        <v>0</v>
      </c>
      <c r="AW553">
        <f t="shared" si="256"/>
        <v>0</v>
      </c>
    </row>
    <row r="554" spans="1:49" ht="15" customHeight="1">
      <c r="A554" s="87"/>
      <c r="B554" s="89"/>
      <c r="C554" s="93"/>
      <c r="D554" s="87"/>
      <c r="E554" s="90"/>
      <c r="F554" s="90"/>
      <c r="G554" s="90"/>
      <c r="H554" s="90"/>
      <c r="I554" s="90"/>
      <c r="J554" s="91"/>
      <c r="K554" s="91"/>
      <c r="M554" s="90"/>
      <c r="N554" s="90"/>
      <c r="P554" s="90"/>
      <c r="Q554" s="91"/>
      <c r="S554" s="92"/>
      <c r="T554">
        <f t="shared" si="227"/>
        <v>0</v>
      </c>
      <c r="U554">
        <f t="shared" si="253"/>
        <v>0</v>
      </c>
      <c r="V554">
        <f t="shared" si="229"/>
        <v>0</v>
      </c>
      <c r="W554">
        <f t="shared" si="244"/>
        <v>0</v>
      </c>
      <c r="Y554" s="19">
        <f t="shared" si="230"/>
        <v>0</v>
      </c>
      <c r="Z554" s="19">
        <f t="shared" si="254"/>
        <v>0</v>
      </c>
      <c r="AA554" s="19">
        <f t="shared" si="232"/>
        <v>0</v>
      </c>
      <c r="AB554" s="19">
        <f t="shared" si="245"/>
        <v>0</v>
      </c>
      <c r="AC554">
        <f t="shared" si="233"/>
        <v>0</v>
      </c>
      <c r="AD554">
        <f t="shared" si="246"/>
        <v>0</v>
      </c>
      <c r="AE554">
        <f t="shared" si="234"/>
        <v>0</v>
      </c>
      <c r="AF554">
        <f t="shared" si="247"/>
        <v>0</v>
      </c>
      <c r="AG554">
        <f t="shared" si="235"/>
        <v>0</v>
      </c>
      <c r="AH554">
        <f t="shared" si="248"/>
        <v>0</v>
      </c>
      <c r="AI554">
        <f t="shared" si="236"/>
        <v>0</v>
      </c>
      <c r="AJ554">
        <f t="shared" si="249"/>
        <v>0</v>
      </c>
      <c r="AL554" s="19">
        <f t="shared" si="237"/>
        <v>0</v>
      </c>
      <c r="AM554" s="15">
        <f t="shared" si="238"/>
        <v>0</v>
      </c>
      <c r="AN554" s="15">
        <f t="shared" si="239"/>
        <v>0</v>
      </c>
      <c r="AO554">
        <f t="shared" si="255"/>
        <v>0</v>
      </c>
      <c r="AP554" s="15">
        <f t="shared" si="240"/>
        <v>0</v>
      </c>
      <c r="AQ554">
        <f t="shared" si="250"/>
        <v>0</v>
      </c>
      <c r="AR554" s="15">
        <f t="shared" si="241"/>
        <v>0</v>
      </c>
      <c r="AS554">
        <f t="shared" si="251"/>
        <v>0</v>
      </c>
      <c r="AT554" s="15">
        <f t="shared" si="242"/>
        <v>0</v>
      </c>
      <c r="AU554">
        <f t="shared" si="252"/>
        <v>0</v>
      </c>
      <c r="AV554" s="15">
        <f t="shared" si="243"/>
        <v>0</v>
      </c>
      <c r="AW554">
        <f t="shared" si="256"/>
        <v>0</v>
      </c>
    </row>
    <row r="555" spans="1:49" ht="15" customHeight="1">
      <c r="A555" s="87"/>
      <c r="B555" s="89"/>
      <c r="C555" s="93"/>
      <c r="D555" s="87"/>
      <c r="E555" s="90"/>
      <c r="F555" s="90"/>
      <c r="G555" s="90"/>
      <c r="H555" s="90"/>
      <c r="I555" s="90"/>
      <c r="J555" s="91"/>
      <c r="K555" s="91"/>
      <c r="M555" s="90"/>
      <c r="N555" s="90"/>
      <c r="P555" s="90"/>
      <c r="Q555" s="91"/>
      <c r="S555" s="92"/>
      <c r="T555">
        <f t="shared" si="227"/>
        <v>0</v>
      </c>
      <c r="U555">
        <f t="shared" si="253"/>
        <v>0</v>
      </c>
      <c r="V555">
        <f t="shared" si="229"/>
        <v>0</v>
      </c>
      <c r="W555">
        <f t="shared" si="244"/>
        <v>0</v>
      </c>
      <c r="Y555" s="19">
        <f t="shared" si="230"/>
        <v>0</v>
      </c>
      <c r="Z555" s="19">
        <f t="shared" si="254"/>
        <v>0</v>
      </c>
      <c r="AA555" s="19">
        <f t="shared" si="232"/>
        <v>0</v>
      </c>
      <c r="AB555" s="19">
        <f t="shared" si="245"/>
        <v>0</v>
      </c>
      <c r="AC555">
        <f t="shared" si="233"/>
        <v>0</v>
      </c>
      <c r="AD555">
        <f t="shared" si="246"/>
        <v>0</v>
      </c>
      <c r="AE555">
        <f t="shared" si="234"/>
        <v>0</v>
      </c>
      <c r="AF555">
        <f t="shared" si="247"/>
        <v>0</v>
      </c>
      <c r="AG555">
        <f t="shared" si="235"/>
        <v>0</v>
      </c>
      <c r="AH555">
        <f t="shared" si="248"/>
        <v>0</v>
      </c>
      <c r="AI555">
        <f t="shared" si="236"/>
        <v>0</v>
      </c>
      <c r="AJ555">
        <f t="shared" si="249"/>
        <v>0</v>
      </c>
      <c r="AL555" s="19">
        <f t="shared" si="237"/>
        <v>0</v>
      </c>
      <c r="AM555" s="15">
        <f t="shared" si="238"/>
        <v>0</v>
      </c>
      <c r="AN555" s="15">
        <f t="shared" si="239"/>
        <v>0</v>
      </c>
      <c r="AO555">
        <f t="shared" si="255"/>
        <v>0</v>
      </c>
      <c r="AP555" s="15">
        <f t="shared" si="240"/>
        <v>0</v>
      </c>
      <c r="AQ555">
        <f t="shared" si="250"/>
        <v>0</v>
      </c>
      <c r="AR555" s="15">
        <f t="shared" si="241"/>
        <v>0</v>
      </c>
      <c r="AS555">
        <f t="shared" si="251"/>
        <v>0</v>
      </c>
      <c r="AT555" s="15">
        <f t="shared" si="242"/>
        <v>0</v>
      </c>
      <c r="AU555">
        <f t="shared" si="252"/>
        <v>0</v>
      </c>
      <c r="AV555" s="15">
        <f t="shared" si="243"/>
        <v>0</v>
      </c>
      <c r="AW555">
        <f t="shared" si="256"/>
        <v>0</v>
      </c>
    </row>
    <row r="556" spans="1:49" ht="15" customHeight="1">
      <c r="A556" s="87"/>
      <c r="B556" s="89"/>
      <c r="C556" s="93"/>
      <c r="D556" s="87"/>
      <c r="E556" s="90"/>
      <c r="F556" s="90"/>
      <c r="G556" s="90"/>
      <c r="H556" s="90"/>
      <c r="I556" s="90"/>
      <c r="J556" s="91"/>
      <c r="K556" s="91"/>
      <c r="M556" s="90"/>
      <c r="N556" s="90"/>
      <c r="P556" s="90"/>
      <c r="Q556" s="91"/>
      <c r="S556" s="92"/>
      <c r="T556">
        <f t="shared" si="227"/>
        <v>0</v>
      </c>
      <c r="U556">
        <f t="shared" si="253"/>
        <v>0</v>
      </c>
      <c r="V556">
        <f t="shared" si="229"/>
        <v>0</v>
      </c>
      <c r="W556">
        <f t="shared" si="244"/>
        <v>0</v>
      </c>
      <c r="Y556" s="19">
        <f t="shared" si="230"/>
        <v>0</v>
      </c>
      <c r="Z556" s="19">
        <f t="shared" si="254"/>
        <v>0</v>
      </c>
      <c r="AA556" s="19">
        <f t="shared" si="232"/>
        <v>0</v>
      </c>
      <c r="AB556" s="19">
        <f t="shared" si="245"/>
        <v>0</v>
      </c>
      <c r="AC556">
        <f t="shared" si="233"/>
        <v>0</v>
      </c>
      <c r="AD556">
        <f t="shared" si="246"/>
        <v>0</v>
      </c>
      <c r="AE556">
        <f t="shared" si="234"/>
        <v>0</v>
      </c>
      <c r="AF556">
        <f t="shared" si="247"/>
        <v>0</v>
      </c>
      <c r="AG556">
        <f t="shared" si="235"/>
        <v>0</v>
      </c>
      <c r="AH556">
        <f t="shared" si="248"/>
        <v>0</v>
      </c>
      <c r="AI556">
        <f t="shared" si="236"/>
        <v>0</v>
      </c>
      <c r="AJ556">
        <f t="shared" si="249"/>
        <v>0</v>
      </c>
      <c r="AL556" s="19">
        <f t="shared" si="237"/>
        <v>0</v>
      </c>
      <c r="AM556" s="15">
        <f t="shared" si="238"/>
        <v>0</v>
      </c>
      <c r="AN556" s="15">
        <f t="shared" si="239"/>
        <v>0</v>
      </c>
      <c r="AO556">
        <f t="shared" si="255"/>
        <v>0</v>
      </c>
      <c r="AP556" s="15">
        <f t="shared" si="240"/>
        <v>0</v>
      </c>
      <c r="AQ556">
        <f t="shared" si="250"/>
        <v>0</v>
      </c>
      <c r="AR556" s="15">
        <f t="shared" si="241"/>
        <v>0</v>
      </c>
      <c r="AS556">
        <f t="shared" si="251"/>
        <v>0</v>
      </c>
      <c r="AT556" s="15">
        <f t="shared" si="242"/>
        <v>0</v>
      </c>
      <c r="AU556">
        <f t="shared" si="252"/>
        <v>0</v>
      </c>
      <c r="AV556" s="15">
        <f t="shared" si="243"/>
        <v>0</v>
      </c>
      <c r="AW556">
        <f t="shared" si="256"/>
        <v>0</v>
      </c>
    </row>
    <row r="557" spans="1:49" ht="15" customHeight="1">
      <c r="A557" s="87"/>
      <c r="B557" s="89"/>
      <c r="C557" s="93"/>
      <c r="D557" s="87"/>
      <c r="E557" s="90"/>
      <c r="F557" s="90"/>
      <c r="G557" s="90"/>
      <c r="H557" s="90"/>
      <c r="I557" s="90"/>
      <c r="J557" s="91"/>
      <c r="K557" s="91"/>
      <c r="M557" s="90"/>
      <c r="N557" s="90"/>
      <c r="P557" s="90"/>
      <c r="Q557" s="91"/>
      <c r="S557" s="92"/>
      <c r="T557">
        <f t="shared" si="227"/>
        <v>0</v>
      </c>
      <c r="U557">
        <f t="shared" si="253"/>
        <v>0</v>
      </c>
      <c r="V557">
        <f t="shared" si="229"/>
        <v>0</v>
      </c>
      <c r="W557">
        <f t="shared" si="244"/>
        <v>0</v>
      </c>
      <c r="Y557" s="19">
        <f t="shared" si="230"/>
        <v>0</v>
      </c>
      <c r="Z557" s="19">
        <f t="shared" si="254"/>
        <v>0</v>
      </c>
      <c r="AA557" s="19">
        <f t="shared" si="232"/>
        <v>0</v>
      </c>
      <c r="AB557" s="19">
        <f t="shared" si="245"/>
        <v>0</v>
      </c>
      <c r="AC557">
        <f t="shared" si="233"/>
        <v>0</v>
      </c>
      <c r="AD557">
        <f t="shared" si="246"/>
        <v>0</v>
      </c>
      <c r="AE557">
        <f t="shared" si="234"/>
        <v>0</v>
      </c>
      <c r="AF557">
        <f t="shared" si="247"/>
        <v>0</v>
      </c>
      <c r="AG557">
        <f t="shared" si="235"/>
        <v>0</v>
      </c>
      <c r="AH557">
        <f t="shared" si="248"/>
        <v>0</v>
      </c>
      <c r="AI557">
        <f t="shared" si="236"/>
        <v>0</v>
      </c>
      <c r="AJ557">
        <f t="shared" si="249"/>
        <v>0</v>
      </c>
      <c r="AL557" s="19">
        <f t="shared" si="237"/>
        <v>0</v>
      </c>
      <c r="AM557" s="15">
        <f t="shared" si="238"/>
        <v>0</v>
      </c>
      <c r="AN557" s="15">
        <f t="shared" si="239"/>
        <v>0</v>
      </c>
      <c r="AO557">
        <f t="shared" si="255"/>
        <v>0</v>
      </c>
      <c r="AP557" s="15">
        <f t="shared" si="240"/>
        <v>0</v>
      </c>
      <c r="AQ557">
        <f t="shared" si="250"/>
        <v>0</v>
      </c>
      <c r="AR557" s="15">
        <f t="shared" si="241"/>
        <v>0</v>
      </c>
      <c r="AS557">
        <f t="shared" si="251"/>
        <v>0</v>
      </c>
      <c r="AT557" s="15">
        <f t="shared" si="242"/>
        <v>0</v>
      </c>
      <c r="AU557">
        <f t="shared" si="252"/>
        <v>0</v>
      </c>
      <c r="AV557" s="15">
        <f t="shared" si="243"/>
        <v>0</v>
      </c>
      <c r="AW557">
        <f t="shared" si="256"/>
        <v>0</v>
      </c>
    </row>
    <row r="558" spans="1:49" ht="15" customHeight="1">
      <c r="A558" s="87"/>
      <c r="B558" s="89"/>
      <c r="C558" s="93"/>
      <c r="D558" s="87"/>
      <c r="E558" s="90"/>
      <c r="F558" s="90"/>
      <c r="G558" s="90"/>
      <c r="H558" s="90"/>
      <c r="I558" s="90"/>
      <c r="K558" s="91"/>
      <c r="N558" s="90"/>
      <c r="Q558" s="91"/>
      <c r="S558" s="92"/>
      <c r="T558">
        <f t="shared" si="227"/>
        <v>0</v>
      </c>
      <c r="U558">
        <f t="shared" si="253"/>
        <v>0</v>
      </c>
      <c r="V558">
        <f t="shared" si="229"/>
        <v>0</v>
      </c>
      <c r="W558">
        <f t="shared" si="244"/>
        <v>0</v>
      </c>
      <c r="Y558" s="19">
        <f t="shared" si="230"/>
        <v>0</v>
      </c>
      <c r="Z558" s="19">
        <f t="shared" si="254"/>
        <v>0</v>
      </c>
      <c r="AA558" s="19">
        <f t="shared" si="232"/>
        <v>0</v>
      </c>
      <c r="AB558" s="19">
        <f t="shared" si="245"/>
        <v>0</v>
      </c>
      <c r="AC558">
        <f t="shared" si="233"/>
        <v>0</v>
      </c>
      <c r="AD558">
        <f t="shared" si="246"/>
        <v>0</v>
      </c>
      <c r="AE558">
        <f t="shared" si="234"/>
        <v>0</v>
      </c>
      <c r="AF558">
        <f t="shared" si="247"/>
        <v>0</v>
      </c>
      <c r="AG558">
        <f t="shared" si="235"/>
        <v>0</v>
      </c>
      <c r="AH558">
        <f t="shared" si="248"/>
        <v>0</v>
      </c>
      <c r="AI558">
        <f t="shared" si="236"/>
        <v>0</v>
      </c>
      <c r="AJ558">
        <f t="shared" si="249"/>
        <v>0</v>
      </c>
      <c r="AL558" s="19">
        <f t="shared" si="237"/>
        <v>0</v>
      </c>
      <c r="AM558" s="15">
        <f t="shared" si="238"/>
        <v>0</v>
      </c>
      <c r="AN558" s="15">
        <f t="shared" si="239"/>
        <v>0</v>
      </c>
      <c r="AO558">
        <f t="shared" si="255"/>
        <v>0</v>
      </c>
      <c r="AP558" s="15">
        <f t="shared" si="240"/>
        <v>0</v>
      </c>
      <c r="AQ558">
        <f t="shared" si="250"/>
        <v>0</v>
      </c>
      <c r="AR558" s="15">
        <f t="shared" si="241"/>
        <v>0</v>
      </c>
      <c r="AS558">
        <f t="shared" si="251"/>
        <v>0</v>
      </c>
      <c r="AT558" s="15">
        <f t="shared" si="242"/>
        <v>0</v>
      </c>
      <c r="AU558">
        <f t="shared" si="252"/>
        <v>0</v>
      </c>
      <c r="AV558" s="15">
        <f t="shared" si="243"/>
        <v>0</v>
      </c>
      <c r="AW558">
        <f t="shared" si="256"/>
        <v>0</v>
      </c>
    </row>
    <row r="559" spans="1:49" ht="15" customHeight="1">
      <c r="A559" s="87"/>
      <c r="B559" s="89"/>
      <c r="C559" s="93"/>
      <c r="D559" s="87"/>
      <c r="E559" s="90"/>
      <c r="F559" s="90"/>
      <c r="G559" s="90"/>
      <c r="H559" s="90"/>
      <c r="I559" s="90"/>
      <c r="J559" s="91"/>
      <c r="K559" s="91"/>
      <c r="M559" s="90"/>
      <c r="N559" s="90"/>
      <c r="P559" s="90"/>
      <c r="Q559" s="91"/>
      <c r="S559" s="92"/>
      <c r="T559">
        <f t="shared" si="227"/>
        <v>0</v>
      </c>
      <c r="U559">
        <f t="shared" si="253"/>
        <v>0</v>
      </c>
      <c r="V559">
        <f t="shared" si="229"/>
        <v>0</v>
      </c>
      <c r="W559">
        <f t="shared" si="244"/>
        <v>0</v>
      </c>
      <c r="Y559" s="19">
        <f t="shared" si="230"/>
        <v>0</v>
      </c>
      <c r="Z559" s="19">
        <f t="shared" si="254"/>
        <v>0</v>
      </c>
      <c r="AA559" s="19">
        <f t="shared" si="232"/>
        <v>0</v>
      </c>
      <c r="AB559" s="19">
        <f t="shared" si="245"/>
        <v>0</v>
      </c>
      <c r="AC559">
        <f t="shared" si="233"/>
        <v>0</v>
      </c>
      <c r="AD559">
        <f t="shared" si="246"/>
        <v>0</v>
      </c>
      <c r="AE559">
        <f t="shared" si="234"/>
        <v>0</v>
      </c>
      <c r="AF559">
        <f t="shared" si="247"/>
        <v>0</v>
      </c>
      <c r="AG559">
        <f t="shared" si="235"/>
        <v>0</v>
      </c>
      <c r="AH559">
        <f t="shared" si="248"/>
        <v>0</v>
      </c>
      <c r="AI559">
        <f t="shared" si="236"/>
        <v>0</v>
      </c>
      <c r="AJ559">
        <f t="shared" si="249"/>
        <v>0</v>
      </c>
      <c r="AL559" s="19">
        <f t="shared" si="237"/>
        <v>0</v>
      </c>
      <c r="AM559" s="15">
        <f t="shared" si="238"/>
        <v>0</v>
      </c>
      <c r="AN559" s="15">
        <f t="shared" si="239"/>
        <v>0</v>
      </c>
      <c r="AO559">
        <f t="shared" si="255"/>
        <v>0</v>
      </c>
      <c r="AP559" s="15">
        <f t="shared" si="240"/>
        <v>0</v>
      </c>
      <c r="AQ559">
        <f t="shared" si="250"/>
        <v>0</v>
      </c>
      <c r="AR559" s="15">
        <f t="shared" si="241"/>
        <v>0</v>
      </c>
      <c r="AS559">
        <f t="shared" si="251"/>
        <v>0</v>
      </c>
      <c r="AT559" s="15">
        <f t="shared" si="242"/>
        <v>0</v>
      </c>
      <c r="AU559">
        <f t="shared" si="252"/>
        <v>0</v>
      </c>
      <c r="AV559" s="15">
        <f t="shared" si="243"/>
        <v>0</v>
      </c>
      <c r="AW559">
        <f t="shared" si="256"/>
        <v>0</v>
      </c>
    </row>
    <row r="560" spans="1:49" ht="15" customHeight="1">
      <c r="A560" s="87"/>
      <c r="B560" s="89"/>
      <c r="C560" s="93"/>
      <c r="D560" s="87"/>
      <c r="E560" s="90"/>
      <c r="F560" s="90"/>
      <c r="G560" s="90"/>
      <c r="H560" s="90"/>
      <c r="I560" s="90"/>
      <c r="J560" s="91"/>
      <c r="K560" s="91"/>
      <c r="M560" s="90"/>
      <c r="N560" s="90"/>
      <c r="P560" s="90"/>
      <c r="Q560" s="91"/>
      <c r="S560" s="92"/>
      <c r="T560">
        <f t="shared" si="227"/>
        <v>0</v>
      </c>
      <c r="U560">
        <f t="shared" si="253"/>
        <v>0</v>
      </c>
      <c r="V560">
        <f t="shared" si="229"/>
        <v>0</v>
      </c>
      <c r="W560">
        <f t="shared" si="244"/>
        <v>0</v>
      </c>
      <c r="Y560" s="19">
        <f t="shared" si="230"/>
        <v>0</v>
      </c>
      <c r="Z560" s="19">
        <f t="shared" si="254"/>
        <v>0</v>
      </c>
      <c r="AA560" s="19">
        <f t="shared" si="232"/>
        <v>0</v>
      </c>
      <c r="AB560" s="19">
        <f t="shared" si="245"/>
        <v>0</v>
      </c>
      <c r="AC560">
        <f t="shared" si="233"/>
        <v>0</v>
      </c>
      <c r="AD560">
        <f t="shared" si="246"/>
        <v>0</v>
      </c>
      <c r="AE560">
        <f t="shared" si="234"/>
        <v>0</v>
      </c>
      <c r="AF560">
        <f t="shared" si="247"/>
        <v>0</v>
      </c>
      <c r="AG560">
        <f t="shared" si="235"/>
        <v>0</v>
      </c>
      <c r="AH560">
        <f t="shared" si="248"/>
        <v>0</v>
      </c>
      <c r="AI560">
        <f t="shared" si="236"/>
        <v>0</v>
      </c>
      <c r="AJ560">
        <f t="shared" si="249"/>
        <v>0</v>
      </c>
      <c r="AL560" s="19">
        <f t="shared" si="237"/>
        <v>0</v>
      </c>
      <c r="AM560" s="15">
        <f t="shared" si="238"/>
        <v>0</v>
      </c>
      <c r="AN560" s="15">
        <f t="shared" si="239"/>
        <v>0</v>
      </c>
      <c r="AO560">
        <f t="shared" si="255"/>
        <v>0</v>
      </c>
      <c r="AP560" s="15">
        <f t="shared" si="240"/>
        <v>0</v>
      </c>
      <c r="AQ560">
        <f t="shared" si="250"/>
        <v>0</v>
      </c>
      <c r="AR560" s="15">
        <f t="shared" si="241"/>
        <v>0</v>
      </c>
      <c r="AS560">
        <f t="shared" si="251"/>
        <v>0</v>
      </c>
      <c r="AT560" s="15">
        <f t="shared" si="242"/>
        <v>0</v>
      </c>
      <c r="AU560">
        <f t="shared" si="252"/>
        <v>0</v>
      </c>
      <c r="AV560" s="15">
        <f t="shared" si="243"/>
        <v>0</v>
      </c>
      <c r="AW560">
        <f t="shared" si="256"/>
        <v>0</v>
      </c>
    </row>
    <row r="561" spans="1:49" ht="15" customHeight="1">
      <c r="A561" s="87"/>
      <c r="B561" s="89"/>
      <c r="C561" s="93"/>
      <c r="D561" s="87"/>
      <c r="E561" s="90"/>
      <c r="F561" s="90"/>
      <c r="G561" s="90"/>
      <c r="H561" s="90"/>
      <c r="I561" s="90"/>
      <c r="J561" s="91"/>
      <c r="K561" s="91"/>
      <c r="M561" s="90"/>
      <c r="N561" s="90"/>
      <c r="P561" s="90"/>
      <c r="Q561" s="91"/>
      <c r="S561" s="92"/>
      <c r="T561">
        <f t="shared" si="227"/>
        <v>0</v>
      </c>
      <c r="U561">
        <f t="shared" si="253"/>
        <v>0</v>
      </c>
      <c r="V561">
        <f t="shared" si="229"/>
        <v>0</v>
      </c>
      <c r="W561">
        <f t="shared" si="244"/>
        <v>0</v>
      </c>
      <c r="Y561" s="19">
        <f t="shared" si="230"/>
        <v>0</v>
      </c>
      <c r="Z561" s="19">
        <f t="shared" si="254"/>
        <v>0</v>
      </c>
      <c r="AA561" s="19">
        <f t="shared" si="232"/>
        <v>0</v>
      </c>
      <c r="AB561" s="19">
        <f t="shared" si="245"/>
        <v>0</v>
      </c>
      <c r="AC561">
        <f t="shared" si="233"/>
        <v>0</v>
      </c>
      <c r="AD561">
        <f t="shared" si="246"/>
        <v>0</v>
      </c>
      <c r="AE561">
        <f t="shared" si="234"/>
        <v>0</v>
      </c>
      <c r="AF561">
        <f t="shared" si="247"/>
        <v>0</v>
      </c>
      <c r="AG561">
        <f t="shared" si="235"/>
        <v>0</v>
      </c>
      <c r="AH561">
        <f t="shared" si="248"/>
        <v>0</v>
      </c>
      <c r="AI561">
        <f t="shared" si="236"/>
        <v>0</v>
      </c>
      <c r="AJ561">
        <f t="shared" si="249"/>
        <v>0</v>
      </c>
      <c r="AL561" s="19">
        <f t="shared" si="237"/>
        <v>0</v>
      </c>
      <c r="AM561" s="15">
        <f t="shared" si="238"/>
        <v>0</v>
      </c>
      <c r="AN561" s="15">
        <f t="shared" si="239"/>
        <v>0</v>
      </c>
      <c r="AO561">
        <f t="shared" si="255"/>
        <v>0</v>
      </c>
      <c r="AP561" s="15">
        <f t="shared" si="240"/>
        <v>0</v>
      </c>
      <c r="AQ561">
        <f t="shared" si="250"/>
        <v>0</v>
      </c>
      <c r="AR561" s="15">
        <f t="shared" si="241"/>
        <v>0</v>
      </c>
      <c r="AS561">
        <f t="shared" si="251"/>
        <v>0</v>
      </c>
      <c r="AT561" s="15">
        <f t="shared" si="242"/>
        <v>0</v>
      </c>
      <c r="AU561">
        <f t="shared" si="252"/>
        <v>0</v>
      </c>
      <c r="AV561" s="15">
        <f t="shared" si="243"/>
        <v>0</v>
      </c>
      <c r="AW561">
        <f t="shared" si="256"/>
        <v>0</v>
      </c>
    </row>
    <row r="562" spans="1:49" ht="15" customHeight="1">
      <c r="A562" s="87"/>
      <c r="B562" s="89"/>
      <c r="C562" s="93"/>
      <c r="D562" s="87"/>
      <c r="E562" s="90"/>
      <c r="F562" s="90"/>
      <c r="G562" s="90"/>
      <c r="H562" s="90"/>
      <c r="I562" s="90"/>
      <c r="J562" s="91"/>
      <c r="K562" s="91"/>
      <c r="M562" s="90"/>
      <c r="N562" s="90"/>
      <c r="P562" s="90"/>
      <c r="Q562" s="91"/>
      <c r="S562" s="92"/>
      <c r="T562">
        <f t="shared" si="227"/>
        <v>0</v>
      </c>
      <c r="U562">
        <f t="shared" si="253"/>
        <v>0</v>
      </c>
      <c r="V562">
        <f t="shared" si="229"/>
        <v>0</v>
      </c>
      <c r="W562">
        <f t="shared" si="244"/>
        <v>0</v>
      </c>
      <c r="Y562" s="19">
        <f t="shared" si="230"/>
        <v>0</v>
      </c>
      <c r="Z562" s="19">
        <f t="shared" si="254"/>
        <v>0</v>
      </c>
      <c r="AA562" s="19">
        <f t="shared" si="232"/>
        <v>0</v>
      </c>
      <c r="AB562" s="19">
        <f t="shared" si="245"/>
        <v>0</v>
      </c>
      <c r="AC562">
        <f t="shared" si="233"/>
        <v>0</v>
      </c>
      <c r="AD562">
        <f t="shared" si="246"/>
        <v>0</v>
      </c>
      <c r="AE562">
        <f t="shared" si="234"/>
        <v>0</v>
      </c>
      <c r="AF562">
        <f t="shared" si="247"/>
        <v>0</v>
      </c>
      <c r="AG562">
        <f t="shared" si="235"/>
        <v>0</v>
      </c>
      <c r="AH562">
        <f t="shared" si="248"/>
        <v>0</v>
      </c>
      <c r="AI562">
        <f t="shared" si="236"/>
        <v>0</v>
      </c>
      <c r="AJ562">
        <f t="shared" si="249"/>
        <v>0</v>
      </c>
      <c r="AL562" s="19">
        <f t="shared" si="237"/>
        <v>0</v>
      </c>
      <c r="AM562" s="15">
        <f t="shared" si="238"/>
        <v>0</v>
      </c>
      <c r="AN562" s="15">
        <f t="shared" si="239"/>
        <v>0</v>
      </c>
      <c r="AO562">
        <f t="shared" si="255"/>
        <v>0</v>
      </c>
      <c r="AP562" s="15">
        <f t="shared" si="240"/>
        <v>0</v>
      </c>
      <c r="AQ562">
        <f t="shared" si="250"/>
        <v>0</v>
      </c>
      <c r="AR562" s="15">
        <f t="shared" si="241"/>
        <v>0</v>
      </c>
      <c r="AS562">
        <f t="shared" si="251"/>
        <v>0</v>
      </c>
      <c r="AT562" s="15">
        <f t="shared" si="242"/>
        <v>0</v>
      </c>
      <c r="AU562">
        <f t="shared" si="252"/>
        <v>0</v>
      </c>
      <c r="AV562" s="15">
        <f t="shared" si="243"/>
        <v>0</v>
      </c>
      <c r="AW562">
        <f t="shared" si="256"/>
        <v>0</v>
      </c>
    </row>
    <row r="563" spans="1:49" ht="15" customHeight="1">
      <c r="A563" s="87"/>
      <c r="B563" s="89"/>
      <c r="C563" s="93"/>
      <c r="D563" s="87"/>
      <c r="E563" s="90"/>
      <c r="F563" s="90"/>
      <c r="G563" s="90"/>
      <c r="H563" s="90"/>
      <c r="I563" s="90"/>
      <c r="J563" s="91"/>
      <c r="K563" s="91"/>
      <c r="M563" s="90"/>
      <c r="N563" s="90"/>
      <c r="P563" s="90"/>
      <c r="Q563" s="91"/>
      <c r="S563" s="92"/>
      <c r="T563">
        <f t="shared" si="227"/>
        <v>0</v>
      </c>
      <c r="U563">
        <f t="shared" si="253"/>
        <v>0</v>
      </c>
      <c r="V563">
        <f t="shared" si="229"/>
        <v>0</v>
      </c>
      <c r="W563">
        <f t="shared" si="244"/>
        <v>0</v>
      </c>
      <c r="Y563" s="19">
        <f t="shared" si="230"/>
        <v>0</v>
      </c>
      <c r="Z563" s="19">
        <f t="shared" si="254"/>
        <v>0</v>
      </c>
      <c r="AA563" s="19">
        <f t="shared" si="232"/>
        <v>0</v>
      </c>
      <c r="AB563" s="19">
        <f t="shared" si="245"/>
        <v>0</v>
      </c>
      <c r="AC563">
        <f t="shared" si="233"/>
        <v>0</v>
      </c>
      <c r="AD563">
        <f t="shared" si="246"/>
        <v>0</v>
      </c>
      <c r="AE563">
        <f t="shared" si="234"/>
        <v>0</v>
      </c>
      <c r="AF563">
        <f t="shared" si="247"/>
        <v>0</v>
      </c>
      <c r="AG563">
        <f t="shared" si="235"/>
        <v>0</v>
      </c>
      <c r="AH563">
        <f t="shared" si="248"/>
        <v>0</v>
      </c>
      <c r="AI563">
        <f t="shared" si="236"/>
        <v>0</v>
      </c>
      <c r="AJ563">
        <f t="shared" si="249"/>
        <v>0</v>
      </c>
      <c r="AL563" s="19">
        <f t="shared" si="237"/>
        <v>0</v>
      </c>
      <c r="AM563" s="15">
        <f t="shared" si="238"/>
        <v>0</v>
      </c>
      <c r="AN563" s="15">
        <f t="shared" si="239"/>
        <v>0</v>
      </c>
      <c r="AO563">
        <f t="shared" si="255"/>
        <v>0</v>
      </c>
      <c r="AP563" s="15">
        <f t="shared" si="240"/>
        <v>0</v>
      </c>
      <c r="AQ563">
        <f t="shared" si="250"/>
        <v>0</v>
      </c>
      <c r="AR563" s="15">
        <f t="shared" si="241"/>
        <v>0</v>
      </c>
      <c r="AS563">
        <f t="shared" si="251"/>
        <v>0</v>
      </c>
      <c r="AT563" s="15">
        <f t="shared" si="242"/>
        <v>0</v>
      </c>
      <c r="AU563">
        <f t="shared" si="252"/>
        <v>0</v>
      </c>
      <c r="AV563" s="15">
        <f t="shared" si="243"/>
        <v>0</v>
      </c>
      <c r="AW563">
        <f t="shared" si="256"/>
        <v>0</v>
      </c>
    </row>
    <row r="564" spans="1:49" ht="15" customHeight="1">
      <c r="A564" s="87"/>
      <c r="B564" s="89"/>
      <c r="C564" s="93"/>
      <c r="D564" s="87"/>
      <c r="E564" s="90"/>
      <c r="F564" s="90"/>
      <c r="G564" s="90"/>
      <c r="H564" s="90"/>
      <c r="I564" s="90"/>
      <c r="J564" s="91"/>
      <c r="K564" s="91"/>
      <c r="M564" s="90"/>
      <c r="N564" s="90"/>
      <c r="P564" s="90"/>
      <c r="Q564" s="91"/>
      <c r="S564" s="92"/>
      <c r="T564">
        <f t="shared" si="227"/>
        <v>0</v>
      </c>
      <c r="U564">
        <f t="shared" si="253"/>
        <v>0</v>
      </c>
      <c r="V564">
        <f t="shared" si="229"/>
        <v>0</v>
      </c>
      <c r="W564">
        <f t="shared" si="244"/>
        <v>0</v>
      </c>
      <c r="Y564" s="19">
        <f t="shared" si="230"/>
        <v>0</v>
      </c>
      <c r="Z564" s="19">
        <f t="shared" si="254"/>
        <v>0</v>
      </c>
      <c r="AA564" s="19">
        <f t="shared" si="232"/>
        <v>0</v>
      </c>
      <c r="AB564" s="19">
        <f t="shared" si="245"/>
        <v>0</v>
      </c>
      <c r="AC564">
        <f t="shared" si="233"/>
        <v>0</v>
      </c>
      <c r="AD564">
        <f t="shared" si="246"/>
        <v>0</v>
      </c>
      <c r="AE564">
        <f t="shared" si="234"/>
        <v>0</v>
      </c>
      <c r="AF564">
        <f t="shared" si="247"/>
        <v>0</v>
      </c>
      <c r="AG564">
        <f t="shared" si="235"/>
        <v>0</v>
      </c>
      <c r="AH564">
        <f t="shared" si="248"/>
        <v>0</v>
      </c>
      <c r="AI564">
        <f t="shared" si="236"/>
        <v>0</v>
      </c>
      <c r="AJ564">
        <f t="shared" si="249"/>
        <v>0</v>
      </c>
      <c r="AL564" s="19">
        <f t="shared" si="237"/>
        <v>0</v>
      </c>
      <c r="AM564" s="15">
        <f t="shared" si="238"/>
        <v>0</v>
      </c>
      <c r="AN564" s="15">
        <f t="shared" si="239"/>
        <v>0</v>
      </c>
      <c r="AO564">
        <f t="shared" si="255"/>
        <v>0</v>
      </c>
      <c r="AP564" s="15">
        <f t="shared" si="240"/>
        <v>0</v>
      </c>
      <c r="AQ564">
        <f t="shared" si="250"/>
        <v>0</v>
      </c>
      <c r="AR564" s="15">
        <f t="shared" si="241"/>
        <v>0</v>
      </c>
      <c r="AS564">
        <f t="shared" si="251"/>
        <v>0</v>
      </c>
      <c r="AT564" s="15">
        <f t="shared" si="242"/>
        <v>0</v>
      </c>
      <c r="AU564">
        <f t="shared" si="252"/>
        <v>0</v>
      </c>
      <c r="AV564" s="15">
        <f t="shared" si="243"/>
        <v>0</v>
      </c>
      <c r="AW564">
        <f t="shared" si="256"/>
        <v>0</v>
      </c>
    </row>
    <row r="565" spans="1:49" ht="15" customHeight="1">
      <c r="A565" s="87"/>
      <c r="B565" s="89"/>
      <c r="C565" s="93"/>
      <c r="D565" s="87"/>
      <c r="E565" s="90"/>
      <c r="F565" s="90"/>
      <c r="G565" s="90"/>
      <c r="H565" s="90"/>
      <c r="I565" s="90"/>
      <c r="J565" s="91"/>
      <c r="K565" s="91"/>
      <c r="M565" s="90"/>
      <c r="N565" s="90"/>
      <c r="P565" s="90"/>
      <c r="Q565" s="91"/>
      <c r="S565" s="92"/>
      <c r="T565">
        <f t="shared" si="227"/>
        <v>0</v>
      </c>
      <c r="U565">
        <f t="shared" si="253"/>
        <v>0</v>
      </c>
      <c r="V565">
        <f t="shared" si="229"/>
        <v>0</v>
      </c>
      <c r="W565">
        <f t="shared" si="244"/>
        <v>0</v>
      </c>
      <c r="Y565" s="19">
        <f t="shared" si="230"/>
        <v>0</v>
      </c>
      <c r="Z565" s="19">
        <f t="shared" si="254"/>
        <v>0</v>
      </c>
      <c r="AA565" s="19">
        <f t="shared" si="232"/>
        <v>0</v>
      </c>
      <c r="AB565" s="19">
        <f t="shared" si="245"/>
        <v>0</v>
      </c>
      <c r="AC565">
        <f t="shared" si="233"/>
        <v>0</v>
      </c>
      <c r="AD565">
        <f t="shared" si="246"/>
        <v>0</v>
      </c>
      <c r="AE565">
        <f t="shared" si="234"/>
        <v>0</v>
      </c>
      <c r="AF565">
        <f t="shared" si="247"/>
        <v>0</v>
      </c>
      <c r="AG565">
        <f t="shared" si="235"/>
        <v>0</v>
      </c>
      <c r="AH565">
        <f t="shared" si="248"/>
        <v>0</v>
      </c>
      <c r="AI565">
        <f t="shared" si="236"/>
        <v>0</v>
      </c>
      <c r="AJ565">
        <f t="shared" si="249"/>
        <v>0</v>
      </c>
      <c r="AL565" s="19">
        <f t="shared" si="237"/>
        <v>0</v>
      </c>
      <c r="AM565" s="15">
        <f t="shared" si="238"/>
        <v>0</v>
      </c>
      <c r="AN565" s="15">
        <f t="shared" si="239"/>
        <v>0</v>
      </c>
      <c r="AO565">
        <f t="shared" si="255"/>
        <v>0</v>
      </c>
      <c r="AP565" s="15">
        <f t="shared" si="240"/>
        <v>0</v>
      </c>
      <c r="AQ565">
        <f t="shared" si="250"/>
        <v>0</v>
      </c>
      <c r="AR565" s="15">
        <f t="shared" si="241"/>
        <v>0</v>
      </c>
      <c r="AS565">
        <f t="shared" si="251"/>
        <v>0</v>
      </c>
      <c r="AT565" s="15">
        <f t="shared" si="242"/>
        <v>0</v>
      </c>
      <c r="AU565">
        <f t="shared" si="252"/>
        <v>0</v>
      </c>
      <c r="AV565" s="15">
        <f t="shared" si="243"/>
        <v>0</v>
      </c>
      <c r="AW565">
        <f t="shared" si="256"/>
        <v>0</v>
      </c>
    </row>
    <row r="566" spans="1:49" ht="15" customHeight="1">
      <c r="A566" s="87"/>
      <c r="B566" s="89"/>
      <c r="C566" s="93"/>
      <c r="D566" s="87"/>
      <c r="E566" s="90"/>
      <c r="F566" s="90"/>
      <c r="G566" s="90"/>
      <c r="H566" s="90"/>
      <c r="I566" s="90"/>
      <c r="J566" s="91"/>
      <c r="K566" s="91"/>
      <c r="M566" s="90"/>
      <c r="N566" s="90"/>
      <c r="P566" s="90"/>
      <c r="Q566" s="91"/>
      <c r="S566" s="92"/>
      <c r="T566">
        <f t="shared" si="227"/>
        <v>0</v>
      </c>
      <c r="U566">
        <f t="shared" si="253"/>
        <v>0</v>
      </c>
      <c r="V566">
        <f t="shared" si="229"/>
        <v>0</v>
      </c>
      <c r="W566">
        <f t="shared" si="244"/>
        <v>0</v>
      </c>
      <c r="Y566" s="19">
        <f t="shared" si="230"/>
        <v>0</v>
      </c>
      <c r="Z566" s="19">
        <f t="shared" si="254"/>
        <v>0</v>
      </c>
      <c r="AA566" s="19">
        <f t="shared" si="232"/>
        <v>0</v>
      </c>
      <c r="AB566" s="19">
        <f t="shared" si="245"/>
        <v>0</v>
      </c>
      <c r="AC566">
        <f t="shared" si="233"/>
        <v>0</v>
      </c>
      <c r="AD566">
        <f t="shared" si="246"/>
        <v>0</v>
      </c>
      <c r="AE566">
        <f t="shared" si="234"/>
        <v>0</v>
      </c>
      <c r="AF566">
        <f t="shared" si="247"/>
        <v>0</v>
      </c>
      <c r="AG566">
        <f t="shared" si="235"/>
        <v>0</v>
      </c>
      <c r="AH566">
        <f t="shared" si="248"/>
        <v>0</v>
      </c>
      <c r="AI566">
        <f t="shared" si="236"/>
        <v>0</v>
      </c>
      <c r="AJ566">
        <f t="shared" si="249"/>
        <v>0</v>
      </c>
      <c r="AL566" s="19">
        <f t="shared" si="237"/>
        <v>0</v>
      </c>
      <c r="AM566" s="15">
        <f t="shared" si="238"/>
        <v>0</v>
      </c>
      <c r="AN566" s="15">
        <f t="shared" si="239"/>
        <v>0</v>
      </c>
      <c r="AO566">
        <f t="shared" si="255"/>
        <v>0</v>
      </c>
      <c r="AP566" s="15">
        <f t="shared" si="240"/>
        <v>0</v>
      </c>
      <c r="AQ566">
        <f t="shared" si="250"/>
        <v>0</v>
      </c>
      <c r="AR566" s="15">
        <f t="shared" si="241"/>
        <v>0</v>
      </c>
      <c r="AS566">
        <f t="shared" si="251"/>
        <v>0</v>
      </c>
      <c r="AT566" s="15">
        <f t="shared" si="242"/>
        <v>0</v>
      </c>
      <c r="AU566">
        <f t="shared" si="252"/>
        <v>0</v>
      </c>
      <c r="AV566" s="15">
        <f t="shared" si="243"/>
        <v>0</v>
      </c>
      <c r="AW566">
        <f t="shared" si="256"/>
        <v>0</v>
      </c>
    </row>
    <row r="567" spans="1:49" ht="15" customHeight="1">
      <c r="A567" s="87"/>
      <c r="B567" s="89"/>
      <c r="C567" s="93"/>
      <c r="D567" s="87"/>
      <c r="E567" s="90"/>
      <c r="F567" s="90"/>
      <c r="G567" s="90"/>
      <c r="M567" s="90"/>
      <c r="N567" s="90"/>
      <c r="P567" s="90"/>
      <c r="Q567" s="91"/>
      <c r="S567" s="92"/>
      <c r="T567">
        <f t="shared" si="227"/>
        <v>0</v>
      </c>
      <c r="U567">
        <f t="shared" si="253"/>
        <v>0</v>
      </c>
      <c r="V567">
        <f t="shared" si="229"/>
        <v>0</v>
      </c>
      <c r="W567">
        <f t="shared" si="244"/>
        <v>0</v>
      </c>
      <c r="Y567" s="19">
        <f t="shared" si="230"/>
        <v>0</v>
      </c>
      <c r="Z567" s="19">
        <f t="shared" si="254"/>
        <v>0</v>
      </c>
      <c r="AA567" s="19">
        <f t="shared" si="232"/>
        <v>0</v>
      </c>
      <c r="AB567" s="19">
        <f t="shared" si="245"/>
        <v>0</v>
      </c>
      <c r="AC567">
        <f t="shared" si="233"/>
        <v>0</v>
      </c>
      <c r="AD567">
        <f t="shared" si="246"/>
        <v>0</v>
      </c>
      <c r="AE567">
        <f t="shared" si="234"/>
        <v>0</v>
      </c>
      <c r="AF567">
        <f t="shared" si="247"/>
        <v>0</v>
      </c>
      <c r="AG567">
        <f t="shared" si="235"/>
        <v>0</v>
      </c>
      <c r="AH567">
        <f t="shared" si="248"/>
        <v>0</v>
      </c>
      <c r="AI567">
        <f t="shared" si="236"/>
        <v>0</v>
      </c>
      <c r="AJ567">
        <f t="shared" si="249"/>
        <v>0</v>
      </c>
      <c r="AL567" s="19">
        <f t="shared" si="237"/>
        <v>0</v>
      </c>
      <c r="AM567" s="15">
        <f t="shared" si="238"/>
        <v>0</v>
      </c>
      <c r="AN567" s="15">
        <f t="shared" si="239"/>
        <v>0</v>
      </c>
      <c r="AO567">
        <f t="shared" si="255"/>
        <v>0</v>
      </c>
      <c r="AP567" s="15">
        <f t="shared" si="240"/>
        <v>0</v>
      </c>
      <c r="AQ567">
        <f t="shared" si="250"/>
        <v>0</v>
      </c>
      <c r="AR567" s="15">
        <f t="shared" si="241"/>
        <v>0</v>
      </c>
      <c r="AS567">
        <f t="shared" si="251"/>
        <v>0</v>
      </c>
      <c r="AT567" s="15">
        <f t="shared" si="242"/>
        <v>0</v>
      </c>
      <c r="AU567">
        <f t="shared" si="252"/>
        <v>0</v>
      </c>
      <c r="AV567" s="15">
        <f t="shared" si="243"/>
        <v>0</v>
      </c>
      <c r="AW567">
        <f t="shared" si="256"/>
        <v>0</v>
      </c>
    </row>
    <row r="568" spans="1:49" ht="15" customHeight="1">
      <c r="A568" s="87"/>
      <c r="B568" s="89"/>
      <c r="C568" s="93"/>
      <c r="D568" s="87"/>
      <c r="E568" s="90"/>
      <c r="F568" s="90"/>
      <c r="G568" s="90"/>
      <c r="H568" s="90"/>
      <c r="I568" s="90"/>
      <c r="K568" s="91"/>
      <c r="N568" s="90"/>
      <c r="Q568" s="91"/>
      <c r="S568" s="92"/>
      <c r="T568">
        <f t="shared" si="227"/>
        <v>0</v>
      </c>
      <c r="U568">
        <f t="shared" si="253"/>
        <v>0</v>
      </c>
      <c r="V568">
        <f t="shared" si="229"/>
        <v>0</v>
      </c>
      <c r="W568">
        <f t="shared" si="244"/>
        <v>0</v>
      </c>
      <c r="Y568" s="19">
        <f t="shared" si="230"/>
        <v>0</v>
      </c>
      <c r="Z568" s="19">
        <f t="shared" si="254"/>
        <v>0</v>
      </c>
      <c r="AA568" s="19">
        <f t="shared" si="232"/>
        <v>0</v>
      </c>
      <c r="AB568" s="19">
        <f t="shared" si="245"/>
        <v>0</v>
      </c>
      <c r="AC568">
        <f t="shared" si="233"/>
        <v>0</v>
      </c>
      <c r="AD568">
        <f t="shared" si="246"/>
        <v>0</v>
      </c>
      <c r="AE568">
        <f t="shared" si="234"/>
        <v>0</v>
      </c>
      <c r="AF568">
        <f t="shared" si="247"/>
        <v>0</v>
      </c>
      <c r="AG568">
        <f t="shared" si="235"/>
        <v>0</v>
      </c>
      <c r="AH568">
        <f t="shared" si="248"/>
        <v>0</v>
      </c>
      <c r="AI568">
        <f t="shared" si="236"/>
        <v>0</v>
      </c>
      <c r="AJ568">
        <f t="shared" si="249"/>
        <v>0</v>
      </c>
      <c r="AL568" s="19">
        <f t="shared" si="237"/>
        <v>0</v>
      </c>
      <c r="AM568" s="15">
        <f t="shared" si="238"/>
        <v>0</v>
      </c>
      <c r="AN568" s="15">
        <f t="shared" si="239"/>
        <v>0</v>
      </c>
      <c r="AO568">
        <f t="shared" si="255"/>
        <v>0</v>
      </c>
      <c r="AP568" s="15">
        <f t="shared" si="240"/>
        <v>0</v>
      </c>
      <c r="AQ568">
        <f t="shared" si="250"/>
        <v>0</v>
      </c>
      <c r="AR568" s="15">
        <f t="shared" si="241"/>
        <v>0</v>
      </c>
      <c r="AS568">
        <f t="shared" si="251"/>
        <v>0</v>
      </c>
      <c r="AT568" s="15">
        <f t="shared" si="242"/>
        <v>0</v>
      </c>
      <c r="AU568">
        <f t="shared" si="252"/>
        <v>0</v>
      </c>
      <c r="AV568" s="15">
        <f t="shared" si="243"/>
        <v>0</v>
      </c>
      <c r="AW568">
        <f t="shared" si="256"/>
        <v>0</v>
      </c>
    </row>
    <row r="569" spans="1:49" ht="15" customHeight="1">
      <c r="A569" s="87"/>
      <c r="B569" s="89"/>
      <c r="C569" s="93"/>
      <c r="D569" s="87"/>
      <c r="E569" s="90"/>
      <c r="F569" s="90"/>
      <c r="G569" s="90"/>
      <c r="H569" s="90"/>
      <c r="I569" s="90"/>
      <c r="J569" s="91"/>
      <c r="K569" s="91"/>
      <c r="M569" s="90"/>
      <c r="N569" s="90"/>
      <c r="P569" s="90"/>
      <c r="Q569" s="91"/>
      <c r="S569" s="92"/>
      <c r="T569">
        <f t="shared" si="227"/>
        <v>0</v>
      </c>
      <c r="U569">
        <f t="shared" si="253"/>
        <v>0</v>
      </c>
      <c r="V569">
        <f t="shared" si="229"/>
        <v>0</v>
      </c>
      <c r="W569">
        <f t="shared" si="244"/>
        <v>0</v>
      </c>
      <c r="Y569" s="19">
        <f t="shared" si="230"/>
        <v>0</v>
      </c>
      <c r="Z569" s="19">
        <f t="shared" si="254"/>
        <v>0</v>
      </c>
      <c r="AA569" s="19">
        <f t="shared" si="232"/>
        <v>0</v>
      </c>
      <c r="AB569" s="19">
        <f t="shared" si="245"/>
        <v>0</v>
      </c>
      <c r="AC569">
        <f t="shared" si="233"/>
        <v>0</v>
      </c>
      <c r="AD569">
        <f t="shared" si="246"/>
        <v>0</v>
      </c>
      <c r="AE569">
        <f t="shared" si="234"/>
        <v>0</v>
      </c>
      <c r="AF569">
        <f t="shared" si="247"/>
        <v>0</v>
      </c>
      <c r="AG569">
        <f t="shared" si="235"/>
        <v>0</v>
      </c>
      <c r="AH569">
        <f t="shared" si="248"/>
        <v>0</v>
      </c>
      <c r="AI569">
        <f t="shared" si="236"/>
        <v>0</v>
      </c>
      <c r="AJ569">
        <f t="shared" si="249"/>
        <v>0</v>
      </c>
      <c r="AL569" s="19">
        <f t="shared" si="237"/>
        <v>0</v>
      </c>
      <c r="AM569" s="15">
        <f t="shared" si="238"/>
        <v>0</v>
      </c>
      <c r="AN569" s="15">
        <f t="shared" si="239"/>
        <v>0</v>
      </c>
      <c r="AO569">
        <f t="shared" si="255"/>
        <v>0</v>
      </c>
      <c r="AP569" s="15">
        <f t="shared" si="240"/>
        <v>0</v>
      </c>
      <c r="AQ569">
        <f t="shared" si="250"/>
        <v>0</v>
      </c>
      <c r="AR569" s="15">
        <f t="shared" si="241"/>
        <v>0</v>
      </c>
      <c r="AS569">
        <f t="shared" si="251"/>
        <v>0</v>
      </c>
      <c r="AT569" s="15">
        <f t="shared" si="242"/>
        <v>0</v>
      </c>
      <c r="AU569">
        <f t="shared" si="252"/>
        <v>0</v>
      </c>
      <c r="AV569" s="15">
        <f t="shared" si="243"/>
        <v>0</v>
      </c>
      <c r="AW569">
        <f t="shared" si="256"/>
        <v>0</v>
      </c>
    </row>
    <row r="570" spans="1:49" ht="15" customHeight="1">
      <c r="A570" s="87"/>
      <c r="B570" s="89"/>
      <c r="C570" s="93"/>
      <c r="D570" s="87"/>
      <c r="E570" s="90"/>
      <c r="F570" s="90"/>
      <c r="G570" s="90"/>
      <c r="H570" s="90"/>
      <c r="I570" s="90"/>
      <c r="J570" s="91"/>
      <c r="K570" s="91"/>
      <c r="M570" s="90"/>
      <c r="N570" s="90"/>
      <c r="P570" s="90"/>
      <c r="Q570" s="91"/>
      <c r="S570" s="92"/>
      <c r="T570">
        <f t="shared" si="227"/>
        <v>0</v>
      </c>
      <c r="U570">
        <f t="shared" si="253"/>
        <v>0</v>
      </c>
      <c r="V570">
        <f t="shared" si="229"/>
        <v>0</v>
      </c>
      <c r="W570">
        <f t="shared" si="244"/>
        <v>0</v>
      </c>
      <c r="Y570" s="19">
        <f t="shared" si="230"/>
        <v>0</v>
      </c>
      <c r="Z570" s="19">
        <f t="shared" si="254"/>
        <v>0</v>
      </c>
      <c r="AA570" s="19">
        <f t="shared" si="232"/>
        <v>0</v>
      </c>
      <c r="AB570" s="19">
        <f t="shared" si="245"/>
        <v>0</v>
      </c>
      <c r="AC570">
        <f t="shared" si="233"/>
        <v>0</v>
      </c>
      <c r="AD570">
        <f t="shared" si="246"/>
        <v>0</v>
      </c>
      <c r="AE570">
        <f t="shared" si="234"/>
        <v>0</v>
      </c>
      <c r="AF570">
        <f t="shared" si="247"/>
        <v>0</v>
      </c>
      <c r="AG570">
        <f t="shared" si="235"/>
        <v>0</v>
      </c>
      <c r="AH570">
        <f t="shared" si="248"/>
        <v>0</v>
      </c>
      <c r="AI570">
        <f t="shared" ref="AI570:AI592" si="257">IF(QTOTAL=D570,1,0)</f>
        <v>0</v>
      </c>
      <c r="AJ570">
        <f t="shared" ref="AJ570:AJ592" si="258">Y570*Z570*AI570</f>
        <v>0</v>
      </c>
      <c r="AL570" s="19">
        <f t="shared" ref="AL570:AL592" si="259">IF(SELECT_AGENCY=A570,1,0)</f>
        <v>0</v>
      </c>
      <c r="AM570" s="15">
        <f t="shared" ref="AM570:AM592" si="260">IF(COMP_YEAR=C570,1,0)</f>
        <v>0</v>
      </c>
      <c r="AN570" s="15">
        <f t="shared" ref="AN570:AN592" si="261">IF(QT_1=D570,1,0)</f>
        <v>0</v>
      </c>
      <c r="AO570">
        <f t="shared" ref="AO570:AO592" si="262">SUM(AL570*AM570*AN570)</f>
        <v>0</v>
      </c>
      <c r="AP570" s="15">
        <f t="shared" ref="AP570:AP592" si="263">IF(QT_2=D570,1,0)</f>
        <v>0</v>
      </c>
      <c r="AQ570">
        <f t="shared" ref="AQ570:AQ592" si="264">SUM(AL570*AM570*AP570)</f>
        <v>0</v>
      </c>
      <c r="AR570" s="15">
        <f t="shared" ref="AR570:AR592" si="265">IF(QT_3=D570,1,0)</f>
        <v>0</v>
      </c>
      <c r="AS570">
        <f t="shared" ref="AS570:AS592" si="266">SUM(AL570*AM570*AR570)</f>
        <v>0</v>
      </c>
      <c r="AT570" s="15">
        <f t="shared" ref="AT570:AT592" si="267">IF(QT_4=D570,1,0)</f>
        <v>0</v>
      </c>
      <c r="AU570">
        <f t="shared" ref="AU570:AU592" si="268">SUM(AL570*AM570*AT570)</f>
        <v>0</v>
      </c>
      <c r="AV570" s="15">
        <f t="shared" ref="AV570:AV592" si="269">IF(QTOTAL=D570,1,0)</f>
        <v>0</v>
      </c>
      <c r="AW570">
        <f t="shared" ref="AW570:AW592" si="270">AL570*AM570*AV570</f>
        <v>0</v>
      </c>
    </row>
    <row r="571" spans="1:49" ht="15" customHeight="1">
      <c r="A571" s="87"/>
      <c r="B571" s="89"/>
      <c r="C571" s="93"/>
      <c r="D571" s="87"/>
      <c r="E571" s="90"/>
      <c r="F571" s="90"/>
      <c r="G571" s="90"/>
      <c r="H571" s="90"/>
      <c r="I571" s="90"/>
      <c r="J571" s="91"/>
      <c r="K571" s="91"/>
      <c r="M571" s="90"/>
      <c r="N571" s="90"/>
      <c r="P571" s="90"/>
      <c r="Q571" s="91"/>
      <c r="S571" s="92"/>
      <c r="T571">
        <f t="shared" si="227"/>
        <v>0</v>
      </c>
      <c r="U571">
        <f t="shared" si="253"/>
        <v>0</v>
      </c>
      <c r="V571">
        <f t="shared" si="229"/>
        <v>0</v>
      </c>
      <c r="W571">
        <f t="shared" si="244"/>
        <v>0</v>
      </c>
      <c r="Y571" s="19">
        <f t="shared" si="230"/>
        <v>0</v>
      </c>
      <c r="Z571" s="19">
        <f t="shared" si="254"/>
        <v>0</v>
      </c>
      <c r="AA571" s="19">
        <f t="shared" si="232"/>
        <v>0</v>
      </c>
      <c r="AB571" s="19">
        <f t="shared" si="245"/>
        <v>0</v>
      </c>
      <c r="AC571">
        <f t="shared" si="233"/>
        <v>0</v>
      </c>
      <c r="AD571">
        <f t="shared" si="246"/>
        <v>0</v>
      </c>
      <c r="AE571">
        <f t="shared" si="234"/>
        <v>0</v>
      </c>
      <c r="AF571">
        <f t="shared" si="247"/>
        <v>0</v>
      </c>
      <c r="AG571">
        <f t="shared" si="235"/>
        <v>0</v>
      </c>
      <c r="AH571">
        <f t="shared" si="248"/>
        <v>0</v>
      </c>
      <c r="AI571">
        <f t="shared" si="257"/>
        <v>0</v>
      </c>
      <c r="AJ571">
        <f t="shared" si="258"/>
        <v>0</v>
      </c>
      <c r="AL571" s="19">
        <f t="shared" si="259"/>
        <v>0</v>
      </c>
      <c r="AM571" s="15">
        <f t="shared" si="260"/>
        <v>0</v>
      </c>
      <c r="AN571" s="15">
        <f t="shared" si="261"/>
        <v>0</v>
      </c>
      <c r="AO571">
        <f t="shared" si="262"/>
        <v>0</v>
      </c>
      <c r="AP571" s="15">
        <f t="shared" si="263"/>
        <v>0</v>
      </c>
      <c r="AQ571">
        <f t="shared" si="264"/>
        <v>0</v>
      </c>
      <c r="AR571" s="15">
        <f t="shared" si="265"/>
        <v>0</v>
      </c>
      <c r="AS571">
        <f t="shared" si="266"/>
        <v>0</v>
      </c>
      <c r="AT571" s="15">
        <f t="shared" si="267"/>
        <v>0</v>
      </c>
      <c r="AU571">
        <f t="shared" si="268"/>
        <v>0</v>
      </c>
      <c r="AV571" s="15">
        <f t="shared" si="269"/>
        <v>0</v>
      </c>
      <c r="AW571">
        <f t="shared" si="270"/>
        <v>0</v>
      </c>
    </row>
    <row r="572" spans="1:49" ht="15" customHeight="1">
      <c r="A572" s="87"/>
      <c r="B572" s="89"/>
      <c r="C572" s="93"/>
      <c r="D572" s="87"/>
      <c r="E572" s="90"/>
      <c r="F572" s="90"/>
      <c r="G572" s="90"/>
      <c r="H572" s="90"/>
      <c r="I572" s="90"/>
      <c r="K572" s="91"/>
      <c r="N572" s="90"/>
      <c r="Q572" s="91"/>
      <c r="S572" s="92"/>
      <c r="T572">
        <f t="shared" si="227"/>
        <v>0</v>
      </c>
      <c r="U572">
        <f t="shared" si="253"/>
        <v>0</v>
      </c>
      <c r="V572">
        <f t="shared" si="229"/>
        <v>0</v>
      </c>
      <c r="W572">
        <f t="shared" si="244"/>
        <v>0</v>
      </c>
      <c r="Y572" s="19">
        <f t="shared" si="230"/>
        <v>0</v>
      </c>
      <c r="Z572" s="19">
        <f t="shared" si="254"/>
        <v>0</v>
      </c>
      <c r="AA572" s="19">
        <f t="shared" si="232"/>
        <v>0</v>
      </c>
      <c r="AB572" s="19">
        <f t="shared" si="245"/>
        <v>0</v>
      </c>
      <c r="AC572">
        <f t="shared" si="233"/>
        <v>0</v>
      </c>
      <c r="AD572">
        <f t="shared" si="246"/>
        <v>0</v>
      </c>
      <c r="AE572">
        <f t="shared" si="234"/>
        <v>0</v>
      </c>
      <c r="AF572">
        <f t="shared" si="247"/>
        <v>0</v>
      </c>
      <c r="AG572">
        <f t="shared" si="235"/>
        <v>0</v>
      </c>
      <c r="AH572">
        <f t="shared" si="248"/>
        <v>0</v>
      </c>
      <c r="AI572">
        <f t="shared" si="257"/>
        <v>0</v>
      </c>
      <c r="AJ572">
        <f t="shared" si="258"/>
        <v>0</v>
      </c>
      <c r="AL572" s="19">
        <f t="shared" si="259"/>
        <v>0</v>
      </c>
      <c r="AM572" s="15">
        <f t="shared" si="260"/>
        <v>0</v>
      </c>
      <c r="AN572" s="15">
        <f t="shared" si="261"/>
        <v>0</v>
      </c>
      <c r="AO572">
        <f t="shared" si="262"/>
        <v>0</v>
      </c>
      <c r="AP572" s="15">
        <f t="shared" si="263"/>
        <v>0</v>
      </c>
      <c r="AQ572">
        <f t="shared" si="264"/>
        <v>0</v>
      </c>
      <c r="AR572" s="15">
        <f t="shared" si="265"/>
        <v>0</v>
      </c>
      <c r="AS572">
        <f t="shared" si="266"/>
        <v>0</v>
      </c>
      <c r="AT572" s="15">
        <f t="shared" si="267"/>
        <v>0</v>
      </c>
      <c r="AU572">
        <f t="shared" si="268"/>
        <v>0</v>
      </c>
      <c r="AV572" s="15">
        <f t="shared" si="269"/>
        <v>0</v>
      </c>
      <c r="AW572">
        <f t="shared" si="270"/>
        <v>0</v>
      </c>
    </row>
    <row r="573" spans="1:49" ht="15" customHeight="1">
      <c r="A573" s="87"/>
      <c r="B573" s="89"/>
      <c r="C573" s="93"/>
      <c r="D573" s="87"/>
      <c r="E573" s="90"/>
      <c r="F573" s="90"/>
      <c r="G573" s="90"/>
      <c r="H573" s="90"/>
      <c r="I573" s="90"/>
      <c r="J573" s="91"/>
      <c r="K573" s="91"/>
      <c r="M573" s="90"/>
      <c r="N573" s="90"/>
      <c r="P573" s="90"/>
      <c r="Q573" s="91"/>
      <c r="S573" s="92"/>
      <c r="T573">
        <f t="shared" si="227"/>
        <v>0</v>
      </c>
      <c r="U573">
        <f t="shared" si="253"/>
        <v>0</v>
      </c>
      <c r="V573">
        <f t="shared" si="229"/>
        <v>0</v>
      </c>
      <c r="W573">
        <f t="shared" si="244"/>
        <v>0</v>
      </c>
      <c r="Y573" s="19">
        <f t="shared" si="230"/>
        <v>0</v>
      </c>
      <c r="Z573" s="19">
        <f t="shared" si="254"/>
        <v>0</v>
      </c>
      <c r="AA573" s="19">
        <f t="shared" si="232"/>
        <v>0</v>
      </c>
      <c r="AB573" s="19">
        <f t="shared" si="245"/>
        <v>0</v>
      </c>
      <c r="AC573">
        <f t="shared" si="233"/>
        <v>0</v>
      </c>
      <c r="AD573">
        <f t="shared" si="246"/>
        <v>0</v>
      </c>
      <c r="AE573">
        <f t="shared" si="234"/>
        <v>0</v>
      </c>
      <c r="AF573">
        <f t="shared" si="247"/>
        <v>0</v>
      </c>
      <c r="AG573">
        <f t="shared" si="235"/>
        <v>0</v>
      </c>
      <c r="AH573">
        <f t="shared" si="248"/>
        <v>0</v>
      </c>
      <c r="AI573">
        <f t="shared" si="257"/>
        <v>0</v>
      </c>
      <c r="AJ573">
        <f t="shared" si="258"/>
        <v>0</v>
      </c>
      <c r="AL573" s="19">
        <f t="shared" si="259"/>
        <v>0</v>
      </c>
      <c r="AM573" s="15">
        <f t="shared" si="260"/>
        <v>0</v>
      </c>
      <c r="AN573" s="15">
        <f t="shared" si="261"/>
        <v>0</v>
      </c>
      <c r="AO573">
        <f t="shared" si="262"/>
        <v>0</v>
      </c>
      <c r="AP573" s="15">
        <f t="shared" si="263"/>
        <v>0</v>
      </c>
      <c r="AQ573">
        <f t="shared" si="264"/>
        <v>0</v>
      </c>
      <c r="AR573" s="15">
        <f t="shared" si="265"/>
        <v>0</v>
      </c>
      <c r="AS573">
        <f t="shared" si="266"/>
        <v>0</v>
      </c>
      <c r="AT573" s="15">
        <f t="shared" si="267"/>
        <v>0</v>
      </c>
      <c r="AU573">
        <f t="shared" si="268"/>
        <v>0</v>
      </c>
      <c r="AV573" s="15">
        <f t="shared" si="269"/>
        <v>0</v>
      </c>
      <c r="AW573">
        <f t="shared" si="270"/>
        <v>0</v>
      </c>
    </row>
    <row r="574" spans="1:49" ht="15" customHeight="1">
      <c r="A574" s="87"/>
      <c r="B574" s="89"/>
      <c r="C574" s="93"/>
      <c r="D574" s="87"/>
      <c r="E574" s="90"/>
      <c r="F574" s="90"/>
      <c r="G574" s="90"/>
      <c r="H574" s="90"/>
      <c r="I574" s="90"/>
      <c r="J574" s="91"/>
      <c r="K574" s="91"/>
      <c r="M574" s="90"/>
      <c r="N574" s="90"/>
      <c r="P574" s="90"/>
      <c r="Q574" s="91"/>
      <c r="S574" s="92"/>
      <c r="T574">
        <f t="shared" si="227"/>
        <v>0</v>
      </c>
      <c r="U574">
        <f t="shared" si="253"/>
        <v>0</v>
      </c>
      <c r="V574">
        <f t="shared" si="229"/>
        <v>0</v>
      </c>
      <c r="W574">
        <f t="shared" si="244"/>
        <v>0</v>
      </c>
      <c r="Y574" s="19">
        <f t="shared" si="230"/>
        <v>0</v>
      </c>
      <c r="Z574" s="19">
        <f t="shared" si="254"/>
        <v>0</v>
      </c>
      <c r="AA574" s="19">
        <f t="shared" si="232"/>
        <v>0</v>
      </c>
      <c r="AB574" s="19">
        <f t="shared" si="245"/>
        <v>0</v>
      </c>
      <c r="AC574">
        <f t="shared" si="233"/>
        <v>0</v>
      </c>
      <c r="AD574">
        <f t="shared" si="246"/>
        <v>0</v>
      </c>
      <c r="AE574">
        <f t="shared" si="234"/>
        <v>0</v>
      </c>
      <c r="AF574">
        <f t="shared" si="247"/>
        <v>0</v>
      </c>
      <c r="AG574">
        <f t="shared" si="235"/>
        <v>0</v>
      </c>
      <c r="AH574">
        <f t="shared" si="248"/>
        <v>0</v>
      </c>
      <c r="AI574">
        <f t="shared" si="257"/>
        <v>0</v>
      </c>
      <c r="AJ574">
        <f t="shared" si="258"/>
        <v>0</v>
      </c>
      <c r="AL574" s="19">
        <f t="shared" si="259"/>
        <v>0</v>
      </c>
      <c r="AM574" s="15">
        <f t="shared" si="260"/>
        <v>0</v>
      </c>
      <c r="AN574" s="15">
        <f t="shared" si="261"/>
        <v>0</v>
      </c>
      <c r="AO574">
        <f t="shared" si="262"/>
        <v>0</v>
      </c>
      <c r="AP574" s="15">
        <f t="shared" si="263"/>
        <v>0</v>
      </c>
      <c r="AQ574">
        <f t="shared" si="264"/>
        <v>0</v>
      </c>
      <c r="AR574" s="15">
        <f t="shared" si="265"/>
        <v>0</v>
      </c>
      <c r="AS574">
        <f t="shared" si="266"/>
        <v>0</v>
      </c>
      <c r="AT574" s="15">
        <f t="shared" si="267"/>
        <v>0</v>
      </c>
      <c r="AU574">
        <f t="shared" si="268"/>
        <v>0</v>
      </c>
      <c r="AV574" s="15">
        <f t="shared" si="269"/>
        <v>0</v>
      </c>
      <c r="AW574">
        <f t="shared" si="270"/>
        <v>0</v>
      </c>
    </row>
    <row r="575" spans="1:49" ht="15" customHeight="1">
      <c r="A575" s="87"/>
      <c r="B575" s="89"/>
      <c r="C575" s="93"/>
      <c r="D575" s="87"/>
      <c r="E575" s="90"/>
      <c r="F575" s="90"/>
      <c r="G575" s="90"/>
      <c r="H575" s="90"/>
      <c r="I575" s="90"/>
      <c r="K575" s="91"/>
      <c r="N575" s="90"/>
      <c r="Q575" s="91"/>
      <c r="S575" s="92"/>
      <c r="T575">
        <f t="shared" si="227"/>
        <v>0</v>
      </c>
      <c r="U575">
        <f t="shared" si="253"/>
        <v>0</v>
      </c>
      <c r="V575">
        <f t="shared" si="229"/>
        <v>0</v>
      </c>
      <c r="W575">
        <f t="shared" si="244"/>
        <v>0</v>
      </c>
      <c r="Y575" s="19">
        <f t="shared" si="230"/>
        <v>0</v>
      </c>
      <c r="Z575" s="19">
        <f t="shared" si="254"/>
        <v>0</v>
      </c>
      <c r="AA575" s="19">
        <f t="shared" si="232"/>
        <v>0</v>
      </c>
      <c r="AB575" s="19">
        <f t="shared" si="245"/>
        <v>0</v>
      </c>
      <c r="AC575">
        <f t="shared" si="233"/>
        <v>0</v>
      </c>
      <c r="AD575">
        <f t="shared" si="246"/>
        <v>0</v>
      </c>
      <c r="AE575">
        <f t="shared" si="234"/>
        <v>0</v>
      </c>
      <c r="AF575">
        <f t="shared" si="247"/>
        <v>0</v>
      </c>
      <c r="AG575">
        <f t="shared" si="235"/>
        <v>0</v>
      </c>
      <c r="AH575">
        <f t="shared" si="248"/>
        <v>0</v>
      </c>
      <c r="AI575">
        <f t="shared" si="257"/>
        <v>0</v>
      </c>
      <c r="AJ575">
        <f t="shared" si="258"/>
        <v>0</v>
      </c>
      <c r="AL575" s="19">
        <f t="shared" si="259"/>
        <v>0</v>
      </c>
      <c r="AM575" s="15">
        <f t="shared" si="260"/>
        <v>0</v>
      </c>
      <c r="AN575" s="15">
        <f t="shared" si="261"/>
        <v>0</v>
      </c>
      <c r="AO575">
        <f t="shared" si="262"/>
        <v>0</v>
      </c>
      <c r="AP575" s="15">
        <f t="shared" si="263"/>
        <v>0</v>
      </c>
      <c r="AQ575">
        <f t="shared" si="264"/>
        <v>0</v>
      </c>
      <c r="AR575" s="15">
        <f t="shared" si="265"/>
        <v>0</v>
      </c>
      <c r="AS575">
        <f t="shared" si="266"/>
        <v>0</v>
      </c>
      <c r="AT575" s="15">
        <f t="shared" si="267"/>
        <v>0</v>
      </c>
      <c r="AU575">
        <f t="shared" si="268"/>
        <v>0</v>
      </c>
      <c r="AV575" s="15">
        <f t="shared" si="269"/>
        <v>0</v>
      </c>
      <c r="AW575">
        <f t="shared" si="270"/>
        <v>0</v>
      </c>
    </row>
    <row r="576" spans="1:49" ht="15" customHeight="1">
      <c r="A576" s="87"/>
      <c r="B576" s="89"/>
      <c r="C576" s="93"/>
      <c r="D576" s="87"/>
      <c r="E576" s="90"/>
      <c r="F576" s="90"/>
      <c r="G576" s="90"/>
      <c r="H576" s="90"/>
      <c r="I576" s="90"/>
      <c r="J576" s="91"/>
      <c r="K576" s="91"/>
      <c r="M576" s="90"/>
      <c r="N576" s="90"/>
      <c r="P576" s="90"/>
      <c r="Q576" s="91"/>
      <c r="S576" s="92"/>
      <c r="T576">
        <f t="shared" si="227"/>
        <v>0</v>
      </c>
      <c r="U576">
        <f t="shared" si="253"/>
        <v>0</v>
      </c>
      <c r="V576">
        <f t="shared" si="229"/>
        <v>0</v>
      </c>
      <c r="W576">
        <f t="shared" si="244"/>
        <v>0</v>
      </c>
      <c r="Y576" s="19">
        <f t="shared" si="230"/>
        <v>0</v>
      </c>
      <c r="Z576" s="19">
        <f t="shared" si="254"/>
        <v>0</v>
      </c>
      <c r="AA576" s="19">
        <f t="shared" si="232"/>
        <v>0</v>
      </c>
      <c r="AB576" s="19">
        <f t="shared" si="245"/>
        <v>0</v>
      </c>
      <c r="AC576">
        <f t="shared" si="233"/>
        <v>0</v>
      </c>
      <c r="AD576">
        <f t="shared" si="246"/>
        <v>0</v>
      </c>
      <c r="AE576">
        <f t="shared" si="234"/>
        <v>0</v>
      </c>
      <c r="AF576">
        <f t="shared" si="247"/>
        <v>0</v>
      </c>
      <c r="AG576">
        <f t="shared" si="235"/>
        <v>0</v>
      </c>
      <c r="AH576">
        <f t="shared" si="248"/>
        <v>0</v>
      </c>
      <c r="AI576">
        <f t="shared" si="257"/>
        <v>0</v>
      </c>
      <c r="AJ576">
        <f t="shared" si="258"/>
        <v>0</v>
      </c>
      <c r="AL576" s="19">
        <f t="shared" si="259"/>
        <v>0</v>
      </c>
      <c r="AM576" s="15">
        <f t="shared" si="260"/>
        <v>0</v>
      </c>
      <c r="AN576" s="15">
        <f t="shared" si="261"/>
        <v>0</v>
      </c>
      <c r="AO576">
        <f t="shared" si="262"/>
        <v>0</v>
      </c>
      <c r="AP576" s="15">
        <f t="shared" si="263"/>
        <v>0</v>
      </c>
      <c r="AQ576">
        <f t="shared" si="264"/>
        <v>0</v>
      </c>
      <c r="AR576" s="15">
        <f t="shared" si="265"/>
        <v>0</v>
      </c>
      <c r="AS576">
        <f t="shared" si="266"/>
        <v>0</v>
      </c>
      <c r="AT576" s="15">
        <f t="shared" si="267"/>
        <v>0</v>
      </c>
      <c r="AU576">
        <f t="shared" si="268"/>
        <v>0</v>
      </c>
      <c r="AV576" s="15">
        <f t="shared" si="269"/>
        <v>0</v>
      </c>
      <c r="AW576">
        <f t="shared" si="270"/>
        <v>0</v>
      </c>
    </row>
    <row r="577" spans="1:49" ht="15" customHeight="1">
      <c r="A577" s="87"/>
      <c r="B577" s="89"/>
      <c r="C577" s="93"/>
      <c r="D577" s="87"/>
      <c r="E577" s="90"/>
      <c r="F577" s="90"/>
      <c r="G577" s="90"/>
      <c r="L577" s="91"/>
      <c r="M577" s="90"/>
      <c r="N577" s="90"/>
      <c r="O577" s="88"/>
      <c r="P577" s="90"/>
      <c r="Q577" s="91"/>
      <c r="R577" s="88"/>
      <c r="S577" s="92"/>
      <c r="T577">
        <f t="shared" si="227"/>
        <v>0</v>
      </c>
      <c r="U577">
        <f t="shared" si="253"/>
        <v>0</v>
      </c>
      <c r="V577">
        <f t="shared" si="229"/>
        <v>0</v>
      </c>
      <c r="W577">
        <f t="shared" si="244"/>
        <v>0</v>
      </c>
      <c r="Y577" s="19">
        <f t="shared" si="230"/>
        <v>0</v>
      </c>
      <c r="Z577" s="19">
        <f t="shared" si="254"/>
        <v>0</v>
      </c>
      <c r="AA577" s="19">
        <f t="shared" si="232"/>
        <v>0</v>
      </c>
      <c r="AB577" s="19">
        <f t="shared" si="245"/>
        <v>0</v>
      </c>
      <c r="AC577">
        <f t="shared" si="233"/>
        <v>0</v>
      </c>
      <c r="AD577">
        <f t="shared" si="246"/>
        <v>0</v>
      </c>
      <c r="AE577">
        <f t="shared" si="234"/>
        <v>0</v>
      </c>
      <c r="AF577">
        <f t="shared" si="247"/>
        <v>0</v>
      </c>
      <c r="AG577">
        <f t="shared" si="235"/>
        <v>0</v>
      </c>
      <c r="AH577">
        <f t="shared" si="248"/>
        <v>0</v>
      </c>
      <c r="AI577">
        <f t="shared" si="257"/>
        <v>0</v>
      </c>
      <c r="AJ577">
        <f t="shared" si="258"/>
        <v>0</v>
      </c>
      <c r="AL577" s="19">
        <f t="shared" si="259"/>
        <v>0</v>
      </c>
      <c r="AM577" s="15">
        <f t="shared" si="260"/>
        <v>0</v>
      </c>
      <c r="AN577" s="15">
        <f t="shared" si="261"/>
        <v>0</v>
      </c>
      <c r="AO577">
        <f t="shared" si="262"/>
        <v>0</v>
      </c>
      <c r="AP577" s="15">
        <f t="shared" si="263"/>
        <v>0</v>
      </c>
      <c r="AQ577">
        <f t="shared" si="264"/>
        <v>0</v>
      </c>
      <c r="AR577" s="15">
        <f t="shared" si="265"/>
        <v>0</v>
      </c>
      <c r="AS577">
        <f t="shared" si="266"/>
        <v>0</v>
      </c>
      <c r="AT577" s="15">
        <f t="shared" si="267"/>
        <v>0</v>
      </c>
      <c r="AU577">
        <f t="shared" si="268"/>
        <v>0</v>
      </c>
      <c r="AV577" s="15">
        <f t="shared" si="269"/>
        <v>0</v>
      </c>
      <c r="AW577">
        <f t="shared" si="270"/>
        <v>0</v>
      </c>
    </row>
    <row r="578" spans="1:49" ht="15" customHeight="1">
      <c r="A578" s="87"/>
      <c r="B578" s="89"/>
      <c r="C578" s="93"/>
      <c r="D578" s="87"/>
      <c r="E578" s="90"/>
      <c r="F578" s="90"/>
      <c r="G578" s="90"/>
      <c r="L578" s="91"/>
      <c r="M578" s="90"/>
      <c r="N578" s="90"/>
      <c r="O578" s="88"/>
      <c r="P578" s="90"/>
      <c r="Q578" s="91"/>
      <c r="R578" s="88"/>
      <c r="S578" s="92"/>
      <c r="T578">
        <f t="shared" si="227"/>
        <v>0</v>
      </c>
      <c r="U578">
        <f t="shared" si="253"/>
        <v>0</v>
      </c>
      <c r="V578">
        <f t="shared" si="229"/>
        <v>0</v>
      </c>
      <c r="W578">
        <f t="shared" si="244"/>
        <v>0</v>
      </c>
      <c r="Y578" s="19">
        <f t="shared" si="230"/>
        <v>0</v>
      </c>
      <c r="Z578" s="19">
        <f t="shared" si="254"/>
        <v>0</v>
      </c>
      <c r="AA578" s="19">
        <f t="shared" si="232"/>
        <v>0</v>
      </c>
      <c r="AB578" s="19">
        <f t="shared" si="245"/>
        <v>0</v>
      </c>
      <c r="AC578">
        <f t="shared" si="233"/>
        <v>0</v>
      </c>
      <c r="AD578">
        <f t="shared" si="246"/>
        <v>0</v>
      </c>
      <c r="AE578">
        <f t="shared" si="234"/>
        <v>0</v>
      </c>
      <c r="AF578">
        <f t="shared" si="247"/>
        <v>0</v>
      </c>
      <c r="AG578">
        <f t="shared" si="235"/>
        <v>0</v>
      </c>
      <c r="AH578">
        <f t="shared" si="248"/>
        <v>0</v>
      </c>
      <c r="AI578">
        <f t="shared" si="257"/>
        <v>0</v>
      </c>
      <c r="AJ578">
        <f t="shared" si="258"/>
        <v>0</v>
      </c>
      <c r="AL578" s="19">
        <f t="shared" si="259"/>
        <v>0</v>
      </c>
      <c r="AM578" s="15">
        <f t="shared" si="260"/>
        <v>0</v>
      </c>
      <c r="AN578" s="15">
        <f t="shared" si="261"/>
        <v>0</v>
      </c>
      <c r="AO578">
        <f t="shared" si="262"/>
        <v>0</v>
      </c>
      <c r="AP578" s="15">
        <f t="shared" si="263"/>
        <v>0</v>
      </c>
      <c r="AQ578">
        <f t="shared" si="264"/>
        <v>0</v>
      </c>
      <c r="AR578" s="15">
        <f t="shared" si="265"/>
        <v>0</v>
      </c>
      <c r="AS578">
        <f t="shared" si="266"/>
        <v>0</v>
      </c>
      <c r="AT578" s="15">
        <f t="shared" si="267"/>
        <v>0</v>
      </c>
      <c r="AU578">
        <f t="shared" si="268"/>
        <v>0</v>
      </c>
      <c r="AV578" s="15">
        <f t="shared" si="269"/>
        <v>0</v>
      </c>
      <c r="AW578">
        <f t="shared" si="270"/>
        <v>0</v>
      </c>
    </row>
    <row r="579" spans="1:49" ht="15" customHeight="1">
      <c r="A579" s="87"/>
      <c r="B579" s="89"/>
      <c r="C579" s="93"/>
      <c r="D579" s="87"/>
      <c r="E579" s="90"/>
      <c r="F579" s="90"/>
      <c r="G579" s="90"/>
      <c r="H579" s="90"/>
      <c r="I579" s="90"/>
      <c r="J579" s="91"/>
      <c r="K579" s="91"/>
      <c r="L579" s="91"/>
      <c r="M579" s="90"/>
      <c r="N579" s="90"/>
      <c r="O579" s="88"/>
      <c r="P579" s="90"/>
      <c r="Q579" s="91"/>
      <c r="R579" s="88"/>
      <c r="S579" s="92"/>
      <c r="T579">
        <f t="shared" ref="T579:T592" si="271">IF(SELECT_AGENCY=A579,1,0)</f>
        <v>0</v>
      </c>
      <c r="U579">
        <f t="shared" si="253"/>
        <v>0</v>
      </c>
      <c r="V579">
        <f t="shared" ref="V579:V592" si="272">IF(SELECT_QUARTER=D579,1,0)</f>
        <v>0</v>
      </c>
      <c r="W579">
        <f t="shared" si="244"/>
        <v>0</v>
      </c>
      <c r="Y579" s="19">
        <f t="shared" ref="Y579:Y592" si="273">IF(SELECT_AGENCY=A579,1,0)</f>
        <v>0</v>
      </c>
      <c r="Z579" s="19">
        <f t="shared" si="254"/>
        <v>0</v>
      </c>
      <c r="AA579" s="19">
        <f t="shared" ref="AA579:AA592" si="274">IF(QT_1=D579,1,0)</f>
        <v>0</v>
      </c>
      <c r="AB579" s="19">
        <f t="shared" si="245"/>
        <v>0</v>
      </c>
      <c r="AC579">
        <f t="shared" ref="AC579:AC592" si="275">IF(QT_2=D579,1,0)</f>
        <v>0</v>
      </c>
      <c r="AD579">
        <f t="shared" si="246"/>
        <v>0</v>
      </c>
      <c r="AE579">
        <f t="shared" ref="AE579:AE592" si="276">IF(QT_3=D579,1,0)</f>
        <v>0</v>
      </c>
      <c r="AF579">
        <f t="shared" si="247"/>
        <v>0</v>
      </c>
      <c r="AG579">
        <f t="shared" ref="AG579:AG592" si="277">IF(QT_4=D579,1,0)</f>
        <v>0</v>
      </c>
      <c r="AH579">
        <f t="shared" si="248"/>
        <v>0</v>
      </c>
      <c r="AI579">
        <f t="shared" si="257"/>
        <v>0</v>
      </c>
      <c r="AJ579">
        <f t="shared" si="258"/>
        <v>0</v>
      </c>
      <c r="AL579" s="19">
        <f t="shared" si="259"/>
        <v>0</v>
      </c>
      <c r="AM579" s="15">
        <f t="shared" si="260"/>
        <v>0</v>
      </c>
      <c r="AN579" s="15">
        <f t="shared" si="261"/>
        <v>0</v>
      </c>
      <c r="AO579">
        <f t="shared" si="262"/>
        <v>0</v>
      </c>
      <c r="AP579" s="15">
        <f t="shared" si="263"/>
        <v>0</v>
      </c>
      <c r="AQ579">
        <f t="shared" si="264"/>
        <v>0</v>
      </c>
      <c r="AR579" s="15">
        <f t="shared" si="265"/>
        <v>0</v>
      </c>
      <c r="AS579">
        <f t="shared" si="266"/>
        <v>0</v>
      </c>
      <c r="AT579" s="15">
        <f t="shared" si="267"/>
        <v>0</v>
      </c>
      <c r="AU579">
        <f t="shared" si="268"/>
        <v>0</v>
      </c>
      <c r="AV579" s="15">
        <f t="shared" si="269"/>
        <v>0</v>
      </c>
      <c r="AW579">
        <f t="shared" si="270"/>
        <v>0</v>
      </c>
    </row>
    <row r="580" spans="1:49" ht="15" customHeight="1">
      <c r="A580" s="87"/>
      <c r="B580" s="89"/>
      <c r="C580" s="93"/>
      <c r="D580" s="87"/>
      <c r="E580" s="90"/>
      <c r="F580" s="90"/>
      <c r="G580" s="90"/>
      <c r="H580" s="90"/>
      <c r="I580" s="90"/>
      <c r="J580" s="91"/>
      <c r="K580" s="91"/>
      <c r="L580" s="91"/>
      <c r="M580" s="90"/>
      <c r="N580" s="90"/>
      <c r="O580" s="88"/>
      <c r="P580" s="90"/>
      <c r="Q580" s="91"/>
      <c r="R580" s="88"/>
      <c r="S580" s="92"/>
      <c r="T580">
        <f t="shared" si="271"/>
        <v>0</v>
      </c>
      <c r="U580">
        <f t="shared" si="253"/>
        <v>0</v>
      </c>
      <c r="V580">
        <f t="shared" si="272"/>
        <v>0</v>
      </c>
      <c r="W580">
        <f t="shared" ref="W580:W592" si="278">T580*U580*V580</f>
        <v>0</v>
      </c>
      <c r="Y580" s="19">
        <f t="shared" si="273"/>
        <v>0</v>
      </c>
      <c r="Z580" s="19">
        <f t="shared" si="254"/>
        <v>0</v>
      </c>
      <c r="AA580" s="19">
        <f t="shared" si="274"/>
        <v>0</v>
      </c>
      <c r="AB580" s="19">
        <f t="shared" ref="AB580:AB592" si="279">SUM(Y580*Z580*AA580)</f>
        <v>0</v>
      </c>
      <c r="AC580">
        <f t="shared" si="275"/>
        <v>0</v>
      </c>
      <c r="AD580">
        <f t="shared" ref="AD580:AD592" si="280">SUM(Y580*Z580*AC580)</f>
        <v>0</v>
      </c>
      <c r="AE580">
        <f t="shared" si="276"/>
        <v>0</v>
      </c>
      <c r="AF580">
        <f t="shared" ref="AF580:AF592" si="281">SUM(Y580*Z580*AE580)</f>
        <v>0</v>
      </c>
      <c r="AG580">
        <f t="shared" si="277"/>
        <v>0</v>
      </c>
      <c r="AH580">
        <f t="shared" ref="AH580:AH592" si="282">SUM(Y580*Z580*AG580)</f>
        <v>0</v>
      </c>
      <c r="AI580">
        <f t="shared" si="257"/>
        <v>0</v>
      </c>
      <c r="AJ580">
        <f t="shared" si="258"/>
        <v>0</v>
      </c>
      <c r="AL580" s="19">
        <f t="shared" si="259"/>
        <v>0</v>
      </c>
      <c r="AM580" s="15">
        <f t="shared" si="260"/>
        <v>0</v>
      </c>
      <c r="AN580" s="15">
        <f t="shared" si="261"/>
        <v>0</v>
      </c>
      <c r="AO580">
        <f t="shared" si="262"/>
        <v>0</v>
      </c>
      <c r="AP580" s="15">
        <f t="shared" si="263"/>
        <v>0</v>
      </c>
      <c r="AQ580">
        <f t="shared" si="264"/>
        <v>0</v>
      </c>
      <c r="AR580" s="15">
        <f t="shared" si="265"/>
        <v>0</v>
      </c>
      <c r="AS580">
        <f t="shared" si="266"/>
        <v>0</v>
      </c>
      <c r="AT580" s="15">
        <f t="shared" si="267"/>
        <v>0</v>
      </c>
      <c r="AU580">
        <f t="shared" si="268"/>
        <v>0</v>
      </c>
      <c r="AV580" s="15">
        <f t="shared" si="269"/>
        <v>0</v>
      </c>
      <c r="AW580">
        <f t="shared" si="270"/>
        <v>0</v>
      </c>
    </row>
    <row r="581" spans="1:49" ht="15" customHeight="1">
      <c r="A581" s="87"/>
      <c r="B581" s="89"/>
      <c r="C581" s="93"/>
      <c r="D581" s="87"/>
      <c r="E581" s="90"/>
      <c r="F581" s="90"/>
      <c r="G581" s="90"/>
      <c r="H581" s="90"/>
      <c r="I581" s="90"/>
      <c r="K581" s="91"/>
      <c r="L581" s="91"/>
      <c r="N581" s="90"/>
      <c r="O581" s="88"/>
      <c r="Q581" s="91"/>
      <c r="R581" s="88"/>
      <c r="S581" s="92"/>
      <c r="T581">
        <f t="shared" si="271"/>
        <v>0</v>
      </c>
      <c r="U581">
        <f t="shared" si="253"/>
        <v>0</v>
      </c>
      <c r="V581">
        <f t="shared" si="272"/>
        <v>0</v>
      </c>
      <c r="W581">
        <f t="shared" si="278"/>
        <v>0</v>
      </c>
      <c r="Y581" s="19">
        <f t="shared" si="273"/>
        <v>0</v>
      </c>
      <c r="Z581" s="19">
        <f t="shared" si="254"/>
        <v>0</v>
      </c>
      <c r="AA581" s="19">
        <f t="shared" si="274"/>
        <v>0</v>
      </c>
      <c r="AB581" s="19">
        <f t="shared" si="279"/>
        <v>0</v>
      </c>
      <c r="AC581">
        <f t="shared" si="275"/>
        <v>0</v>
      </c>
      <c r="AD581">
        <f t="shared" si="280"/>
        <v>0</v>
      </c>
      <c r="AE581">
        <f t="shared" si="276"/>
        <v>0</v>
      </c>
      <c r="AF581">
        <f t="shared" si="281"/>
        <v>0</v>
      </c>
      <c r="AG581">
        <f t="shared" si="277"/>
        <v>0</v>
      </c>
      <c r="AH581">
        <f t="shared" si="282"/>
        <v>0</v>
      </c>
      <c r="AI581">
        <f t="shared" si="257"/>
        <v>0</v>
      </c>
      <c r="AJ581">
        <f t="shared" si="258"/>
        <v>0</v>
      </c>
      <c r="AL581" s="19">
        <f t="shared" si="259"/>
        <v>0</v>
      </c>
      <c r="AM581" s="15">
        <f t="shared" si="260"/>
        <v>0</v>
      </c>
      <c r="AN581" s="15">
        <f t="shared" si="261"/>
        <v>0</v>
      </c>
      <c r="AO581">
        <f t="shared" si="262"/>
        <v>0</v>
      </c>
      <c r="AP581" s="15">
        <f t="shared" si="263"/>
        <v>0</v>
      </c>
      <c r="AQ581">
        <f t="shared" si="264"/>
        <v>0</v>
      </c>
      <c r="AR581" s="15">
        <f t="shared" si="265"/>
        <v>0</v>
      </c>
      <c r="AS581">
        <f t="shared" si="266"/>
        <v>0</v>
      </c>
      <c r="AT581" s="15">
        <f t="shared" si="267"/>
        <v>0</v>
      </c>
      <c r="AU581">
        <f t="shared" si="268"/>
        <v>0</v>
      </c>
      <c r="AV581" s="15">
        <f t="shared" si="269"/>
        <v>0</v>
      </c>
      <c r="AW581">
        <f t="shared" si="270"/>
        <v>0</v>
      </c>
    </row>
    <row r="582" spans="1:49" ht="15" customHeight="1">
      <c r="A582" s="87"/>
      <c r="B582" s="89"/>
      <c r="C582" s="93"/>
      <c r="D582" s="87"/>
      <c r="E582" s="90"/>
      <c r="F582" s="90"/>
      <c r="G582" s="90"/>
      <c r="H582" s="90"/>
      <c r="I582" s="90"/>
      <c r="J582" s="91"/>
      <c r="K582" s="91"/>
      <c r="L582" s="91"/>
      <c r="M582" s="90"/>
      <c r="N582" s="90"/>
      <c r="O582" s="88"/>
      <c r="P582" s="90"/>
      <c r="Q582" s="91"/>
      <c r="R582" s="88"/>
      <c r="S582" s="92"/>
      <c r="T582">
        <f t="shared" si="271"/>
        <v>0</v>
      </c>
      <c r="U582">
        <f t="shared" si="253"/>
        <v>0</v>
      </c>
      <c r="V582">
        <f t="shared" si="272"/>
        <v>0</v>
      </c>
      <c r="W582">
        <f t="shared" si="278"/>
        <v>0</v>
      </c>
      <c r="Y582" s="19">
        <f t="shared" si="273"/>
        <v>0</v>
      </c>
      <c r="Z582" s="19">
        <f t="shared" si="254"/>
        <v>0</v>
      </c>
      <c r="AA582" s="19">
        <f t="shared" si="274"/>
        <v>0</v>
      </c>
      <c r="AB582" s="19">
        <f t="shared" si="279"/>
        <v>0</v>
      </c>
      <c r="AC582">
        <f t="shared" si="275"/>
        <v>0</v>
      </c>
      <c r="AD582">
        <f t="shared" si="280"/>
        <v>0</v>
      </c>
      <c r="AE582">
        <f t="shared" si="276"/>
        <v>0</v>
      </c>
      <c r="AF582">
        <f t="shared" si="281"/>
        <v>0</v>
      </c>
      <c r="AG582">
        <f t="shared" si="277"/>
        <v>0</v>
      </c>
      <c r="AH582">
        <f t="shared" si="282"/>
        <v>0</v>
      </c>
      <c r="AI582">
        <f t="shared" si="257"/>
        <v>0</v>
      </c>
      <c r="AJ582">
        <f t="shared" si="258"/>
        <v>0</v>
      </c>
      <c r="AL582" s="19">
        <f t="shared" si="259"/>
        <v>0</v>
      </c>
      <c r="AM582" s="15">
        <f t="shared" si="260"/>
        <v>0</v>
      </c>
      <c r="AN582" s="15">
        <f t="shared" si="261"/>
        <v>0</v>
      </c>
      <c r="AO582">
        <f t="shared" si="262"/>
        <v>0</v>
      </c>
      <c r="AP582" s="15">
        <f t="shared" si="263"/>
        <v>0</v>
      </c>
      <c r="AQ582">
        <f t="shared" si="264"/>
        <v>0</v>
      </c>
      <c r="AR582" s="15">
        <f t="shared" si="265"/>
        <v>0</v>
      </c>
      <c r="AS582">
        <f t="shared" si="266"/>
        <v>0</v>
      </c>
      <c r="AT582" s="15">
        <f t="shared" si="267"/>
        <v>0</v>
      </c>
      <c r="AU582">
        <f t="shared" si="268"/>
        <v>0</v>
      </c>
      <c r="AV582" s="15">
        <f t="shared" si="269"/>
        <v>0</v>
      </c>
      <c r="AW582">
        <f t="shared" si="270"/>
        <v>0</v>
      </c>
    </row>
    <row r="583" spans="1:49" ht="15" customHeight="1">
      <c r="A583" s="87"/>
      <c r="B583" s="89"/>
      <c r="C583" s="93"/>
      <c r="D583" s="87"/>
      <c r="E583" s="90"/>
      <c r="F583" s="90"/>
      <c r="G583" s="90"/>
      <c r="H583" s="90"/>
      <c r="I583" s="90"/>
      <c r="K583" s="91"/>
      <c r="L583" s="91"/>
      <c r="N583" s="90"/>
      <c r="O583" s="88"/>
      <c r="Q583" s="91"/>
      <c r="R583" s="88"/>
      <c r="S583" s="92"/>
      <c r="T583">
        <f t="shared" si="271"/>
        <v>0</v>
      </c>
      <c r="U583">
        <f t="shared" si="253"/>
        <v>0</v>
      </c>
      <c r="V583">
        <f t="shared" si="272"/>
        <v>0</v>
      </c>
      <c r="W583">
        <f t="shared" si="278"/>
        <v>0</v>
      </c>
      <c r="Y583" s="19">
        <f t="shared" si="273"/>
        <v>0</v>
      </c>
      <c r="Z583" s="19">
        <f t="shared" si="254"/>
        <v>0</v>
      </c>
      <c r="AA583" s="19">
        <f t="shared" si="274"/>
        <v>0</v>
      </c>
      <c r="AB583" s="19">
        <f t="shared" si="279"/>
        <v>0</v>
      </c>
      <c r="AC583">
        <f t="shared" si="275"/>
        <v>0</v>
      </c>
      <c r="AD583">
        <f t="shared" si="280"/>
        <v>0</v>
      </c>
      <c r="AE583">
        <f t="shared" si="276"/>
        <v>0</v>
      </c>
      <c r="AF583">
        <f t="shared" si="281"/>
        <v>0</v>
      </c>
      <c r="AG583">
        <f t="shared" si="277"/>
        <v>0</v>
      </c>
      <c r="AH583">
        <f t="shared" si="282"/>
        <v>0</v>
      </c>
      <c r="AI583">
        <f t="shared" si="257"/>
        <v>0</v>
      </c>
      <c r="AJ583">
        <f t="shared" si="258"/>
        <v>0</v>
      </c>
      <c r="AL583" s="19">
        <f t="shared" si="259"/>
        <v>0</v>
      </c>
      <c r="AM583" s="15">
        <f t="shared" si="260"/>
        <v>0</v>
      </c>
      <c r="AN583" s="15">
        <f t="shared" si="261"/>
        <v>0</v>
      </c>
      <c r="AO583">
        <f t="shared" si="262"/>
        <v>0</v>
      </c>
      <c r="AP583" s="15">
        <f t="shared" si="263"/>
        <v>0</v>
      </c>
      <c r="AQ583">
        <f t="shared" si="264"/>
        <v>0</v>
      </c>
      <c r="AR583" s="15">
        <f t="shared" si="265"/>
        <v>0</v>
      </c>
      <c r="AS583">
        <f t="shared" si="266"/>
        <v>0</v>
      </c>
      <c r="AT583" s="15">
        <f t="shared" si="267"/>
        <v>0</v>
      </c>
      <c r="AU583">
        <f t="shared" si="268"/>
        <v>0</v>
      </c>
      <c r="AV583" s="15">
        <f t="shared" si="269"/>
        <v>0</v>
      </c>
      <c r="AW583">
        <f t="shared" si="270"/>
        <v>0</v>
      </c>
    </row>
    <row r="584" spans="1:49" ht="15" customHeight="1">
      <c r="A584" s="87"/>
      <c r="B584" s="89"/>
      <c r="C584" s="93"/>
      <c r="D584" s="87"/>
      <c r="E584" s="90"/>
      <c r="F584" s="90"/>
      <c r="G584" s="90"/>
      <c r="L584" s="91"/>
      <c r="M584" s="90"/>
      <c r="N584" s="90"/>
      <c r="O584" s="88"/>
      <c r="P584" s="90"/>
      <c r="Q584" s="91"/>
      <c r="R584" s="88"/>
      <c r="S584" s="92"/>
      <c r="T584">
        <f t="shared" si="271"/>
        <v>0</v>
      </c>
      <c r="U584">
        <f t="shared" si="253"/>
        <v>0</v>
      </c>
      <c r="V584">
        <f t="shared" si="272"/>
        <v>0</v>
      </c>
      <c r="W584">
        <f t="shared" si="278"/>
        <v>0</v>
      </c>
      <c r="Y584" s="19">
        <f t="shared" si="273"/>
        <v>0</v>
      </c>
      <c r="Z584" s="19">
        <f t="shared" si="254"/>
        <v>0</v>
      </c>
      <c r="AA584" s="19">
        <f t="shared" si="274"/>
        <v>0</v>
      </c>
      <c r="AB584" s="19">
        <f t="shared" si="279"/>
        <v>0</v>
      </c>
      <c r="AC584">
        <f t="shared" si="275"/>
        <v>0</v>
      </c>
      <c r="AD584">
        <f t="shared" si="280"/>
        <v>0</v>
      </c>
      <c r="AE584">
        <f t="shared" si="276"/>
        <v>0</v>
      </c>
      <c r="AF584">
        <f t="shared" si="281"/>
        <v>0</v>
      </c>
      <c r="AG584">
        <f t="shared" si="277"/>
        <v>0</v>
      </c>
      <c r="AH584">
        <f t="shared" si="282"/>
        <v>0</v>
      </c>
      <c r="AI584">
        <f t="shared" si="257"/>
        <v>0</v>
      </c>
      <c r="AJ584">
        <f t="shared" si="258"/>
        <v>0</v>
      </c>
      <c r="AL584" s="19">
        <f t="shared" si="259"/>
        <v>0</v>
      </c>
      <c r="AM584" s="15">
        <f t="shared" si="260"/>
        <v>0</v>
      </c>
      <c r="AN584" s="15">
        <f t="shared" si="261"/>
        <v>0</v>
      </c>
      <c r="AO584">
        <f t="shared" si="262"/>
        <v>0</v>
      </c>
      <c r="AP584" s="15">
        <f t="shared" si="263"/>
        <v>0</v>
      </c>
      <c r="AQ584">
        <f t="shared" si="264"/>
        <v>0</v>
      </c>
      <c r="AR584" s="15">
        <f t="shared" si="265"/>
        <v>0</v>
      </c>
      <c r="AS584">
        <f t="shared" si="266"/>
        <v>0</v>
      </c>
      <c r="AT584" s="15">
        <f t="shared" si="267"/>
        <v>0</v>
      </c>
      <c r="AU584">
        <f t="shared" si="268"/>
        <v>0</v>
      </c>
      <c r="AV584" s="15">
        <f t="shared" si="269"/>
        <v>0</v>
      </c>
      <c r="AW584">
        <f t="shared" si="270"/>
        <v>0</v>
      </c>
    </row>
    <row r="585" spans="1:49" ht="15" customHeight="1">
      <c r="A585" s="87"/>
      <c r="B585" s="89"/>
      <c r="C585" s="93"/>
      <c r="D585" s="87"/>
      <c r="E585" s="90"/>
      <c r="F585" s="90"/>
      <c r="G585" s="90"/>
      <c r="H585" s="90"/>
      <c r="I585" s="90"/>
      <c r="J585" s="91"/>
      <c r="K585" s="91"/>
      <c r="L585" s="91"/>
      <c r="M585" s="90"/>
      <c r="N585" s="90"/>
      <c r="O585" s="88"/>
      <c r="P585" s="90"/>
      <c r="Q585" s="91"/>
      <c r="R585" s="88"/>
      <c r="S585" s="92"/>
      <c r="T585">
        <f t="shared" si="271"/>
        <v>0</v>
      </c>
      <c r="U585">
        <f t="shared" si="253"/>
        <v>0</v>
      </c>
      <c r="V585">
        <f t="shared" si="272"/>
        <v>0</v>
      </c>
      <c r="W585">
        <f t="shared" si="278"/>
        <v>0</v>
      </c>
      <c r="Y585" s="19">
        <f t="shared" si="273"/>
        <v>0</v>
      </c>
      <c r="Z585" s="19">
        <f t="shared" si="254"/>
        <v>0</v>
      </c>
      <c r="AA585" s="19">
        <f t="shared" si="274"/>
        <v>0</v>
      </c>
      <c r="AB585" s="19">
        <f t="shared" si="279"/>
        <v>0</v>
      </c>
      <c r="AC585">
        <f t="shared" si="275"/>
        <v>0</v>
      </c>
      <c r="AD585">
        <f t="shared" si="280"/>
        <v>0</v>
      </c>
      <c r="AE585">
        <f t="shared" si="276"/>
        <v>0</v>
      </c>
      <c r="AF585">
        <f t="shared" si="281"/>
        <v>0</v>
      </c>
      <c r="AG585">
        <f t="shared" si="277"/>
        <v>0</v>
      </c>
      <c r="AH585">
        <f t="shared" si="282"/>
        <v>0</v>
      </c>
      <c r="AI585">
        <f t="shared" si="257"/>
        <v>0</v>
      </c>
      <c r="AJ585">
        <f t="shared" si="258"/>
        <v>0</v>
      </c>
      <c r="AL585" s="19">
        <f t="shared" si="259"/>
        <v>0</v>
      </c>
      <c r="AM585" s="15">
        <f t="shared" si="260"/>
        <v>0</v>
      </c>
      <c r="AN585" s="15">
        <f t="shared" si="261"/>
        <v>0</v>
      </c>
      <c r="AO585">
        <f t="shared" si="262"/>
        <v>0</v>
      </c>
      <c r="AP585" s="15">
        <f t="shared" si="263"/>
        <v>0</v>
      </c>
      <c r="AQ585">
        <f t="shared" si="264"/>
        <v>0</v>
      </c>
      <c r="AR585" s="15">
        <f t="shared" si="265"/>
        <v>0</v>
      </c>
      <c r="AS585">
        <f t="shared" si="266"/>
        <v>0</v>
      </c>
      <c r="AT585" s="15">
        <f t="shared" si="267"/>
        <v>0</v>
      </c>
      <c r="AU585">
        <f t="shared" si="268"/>
        <v>0</v>
      </c>
      <c r="AV585" s="15">
        <f t="shared" si="269"/>
        <v>0</v>
      </c>
      <c r="AW585">
        <f t="shared" si="270"/>
        <v>0</v>
      </c>
    </row>
    <row r="586" spans="1:49" ht="15" customHeight="1">
      <c r="A586" s="87"/>
      <c r="B586" s="89"/>
      <c r="C586" s="93"/>
      <c r="D586" s="87"/>
      <c r="E586" s="90"/>
      <c r="F586" s="90"/>
      <c r="G586" s="90"/>
      <c r="H586" s="90"/>
      <c r="I586" s="90"/>
      <c r="J586" s="91"/>
      <c r="K586" s="91"/>
      <c r="L586" s="91"/>
      <c r="M586" s="90"/>
      <c r="N586" s="90"/>
      <c r="O586" s="88"/>
      <c r="P586" s="90"/>
      <c r="Q586" s="91"/>
      <c r="R586" s="88"/>
      <c r="S586" s="92"/>
      <c r="T586">
        <f t="shared" si="271"/>
        <v>0</v>
      </c>
      <c r="U586">
        <f t="shared" si="253"/>
        <v>0</v>
      </c>
      <c r="V586">
        <f t="shared" si="272"/>
        <v>0</v>
      </c>
      <c r="W586">
        <f t="shared" si="278"/>
        <v>0</v>
      </c>
      <c r="Y586" s="19">
        <f t="shared" si="273"/>
        <v>0</v>
      </c>
      <c r="Z586" s="19">
        <f t="shared" si="254"/>
        <v>0</v>
      </c>
      <c r="AA586" s="19">
        <f t="shared" si="274"/>
        <v>0</v>
      </c>
      <c r="AB586" s="19">
        <f t="shared" si="279"/>
        <v>0</v>
      </c>
      <c r="AC586">
        <f t="shared" si="275"/>
        <v>0</v>
      </c>
      <c r="AD586">
        <f t="shared" si="280"/>
        <v>0</v>
      </c>
      <c r="AE586">
        <f t="shared" si="276"/>
        <v>0</v>
      </c>
      <c r="AF586">
        <f t="shared" si="281"/>
        <v>0</v>
      </c>
      <c r="AG586">
        <f t="shared" si="277"/>
        <v>0</v>
      </c>
      <c r="AH586">
        <f t="shared" si="282"/>
        <v>0</v>
      </c>
      <c r="AI586">
        <f t="shared" si="257"/>
        <v>0</v>
      </c>
      <c r="AJ586">
        <f t="shared" si="258"/>
        <v>0</v>
      </c>
      <c r="AL586" s="19">
        <f t="shared" si="259"/>
        <v>0</v>
      </c>
      <c r="AM586" s="15">
        <f t="shared" si="260"/>
        <v>0</v>
      </c>
      <c r="AN586" s="15">
        <f t="shared" si="261"/>
        <v>0</v>
      </c>
      <c r="AO586">
        <f t="shared" si="262"/>
        <v>0</v>
      </c>
      <c r="AP586" s="15">
        <f t="shared" si="263"/>
        <v>0</v>
      </c>
      <c r="AQ586">
        <f t="shared" si="264"/>
        <v>0</v>
      </c>
      <c r="AR586" s="15">
        <f t="shared" si="265"/>
        <v>0</v>
      </c>
      <c r="AS586">
        <f t="shared" si="266"/>
        <v>0</v>
      </c>
      <c r="AT586" s="15">
        <f t="shared" si="267"/>
        <v>0</v>
      </c>
      <c r="AU586">
        <f t="shared" si="268"/>
        <v>0</v>
      </c>
      <c r="AV586" s="15">
        <f t="shared" si="269"/>
        <v>0</v>
      </c>
      <c r="AW586">
        <f t="shared" si="270"/>
        <v>0</v>
      </c>
    </row>
    <row r="587" spans="1:49" ht="15" customHeight="1">
      <c r="A587" s="87"/>
      <c r="B587" s="89"/>
      <c r="C587" s="93"/>
      <c r="D587" s="87"/>
      <c r="E587" s="90"/>
      <c r="F587" s="90"/>
      <c r="G587" s="90"/>
      <c r="H587" s="90"/>
      <c r="I587" s="90"/>
      <c r="J587" s="91"/>
      <c r="K587" s="91"/>
      <c r="L587" s="91"/>
      <c r="M587" s="90"/>
      <c r="N587" s="90"/>
      <c r="O587" s="88"/>
      <c r="P587" s="90"/>
      <c r="Q587" s="91"/>
      <c r="R587" s="88"/>
      <c r="S587" s="92"/>
      <c r="T587">
        <f t="shared" si="271"/>
        <v>0</v>
      </c>
      <c r="U587">
        <f t="shared" si="253"/>
        <v>0</v>
      </c>
      <c r="V587">
        <f t="shared" si="272"/>
        <v>0</v>
      </c>
      <c r="W587">
        <f t="shared" si="278"/>
        <v>0</v>
      </c>
      <c r="Y587" s="19">
        <f t="shared" si="273"/>
        <v>0</v>
      </c>
      <c r="Z587" s="19">
        <f t="shared" si="254"/>
        <v>0</v>
      </c>
      <c r="AA587" s="19">
        <f t="shared" si="274"/>
        <v>0</v>
      </c>
      <c r="AB587" s="19">
        <f t="shared" si="279"/>
        <v>0</v>
      </c>
      <c r="AC587">
        <f t="shared" si="275"/>
        <v>0</v>
      </c>
      <c r="AD587">
        <f t="shared" si="280"/>
        <v>0</v>
      </c>
      <c r="AE587">
        <f t="shared" si="276"/>
        <v>0</v>
      </c>
      <c r="AF587">
        <f t="shared" si="281"/>
        <v>0</v>
      </c>
      <c r="AG587">
        <f t="shared" si="277"/>
        <v>0</v>
      </c>
      <c r="AH587">
        <f t="shared" si="282"/>
        <v>0</v>
      </c>
      <c r="AI587">
        <f t="shared" si="257"/>
        <v>0</v>
      </c>
      <c r="AJ587">
        <f t="shared" si="258"/>
        <v>0</v>
      </c>
      <c r="AL587" s="19">
        <f t="shared" si="259"/>
        <v>0</v>
      </c>
      <c r="AM587" s="15">
        <f t="shared" si="260"/>
        <v>0</v>
      </c>
      <c r="AN587" s="15">
        <f t="shared" si="261"/>
        <v>0</v>
      </c>
      <c r="AO587">
        <f t="shared" si="262"/>
        <v>0</v>
      </c>
      <c r="AP587" s="15">
        <f t="shared" si="263"/>
        <v>0</v>
      </c>
      <c r="AQ587">
        <f t="shared" si="264"/>
        <v>0</v>
      </c>
      <c r="AR587" s="15">
        <f t="shared" si="265"/>
        <v>0</v>
      </c>
      <c r="AS587">
        <f t="shared" si="266"/>
        <v>0</v>
      </c>
      <c r="AT587" s="15">
        <f t="shared" si="267"/>
        <v>0</v>
      </c>
      <c r="AU587">
        <f t="shared" si="268"/>
        <v>0</v>
      </c>
      <c r="AV587" s="15">
        <f t="shared" si="269"/>
        <v>0</v>
      </c>
      <c r="AW587">
        <f t="shared" si="270"/>
        <v>0</v>
      </c>
    </row>
    <row r="588" spans="1:49" ht="15" customHeight="1">
      <c r="A588" s="87"/>
      <c r="B588" s="89"/>
      <c r="C588" s="93"/>
      <c r="D588" s="87"/>
      <c r="E588" s="90"/>
      <c r="F588" s="90"/>
      <c r="G588" s="90"/>
      <c r="H588" s="90"/>
      <c r="I588" s="90"/>
      <c r="K588" s="91"/>
      <c r="L588" s="91"/>
      <c r="N588" s="90"/>
      <c r="O588" s="88"/>
      <c r="Q588" s="91"/>
      <c r="R588" s="88"/>
      <c r="S588" s="92"/>
      <c r="T588">
        <f t="shared" si="271"/>
        <v>0</v>
      </c>
      <c r="U588">
        <f t="shared" si="253"/>
        <v>0</v>
      </c>
      <c r="V588">
        <f t="shared" si="272"/>
        <v>0</v>
      </c>
      <c r="W588">
        <f t="shared" si="278"/>
        <v>0</v>
      </c>
      <c r="Y588" s="19">
        <f t="shared" si="273"/>
        <v>0</v>
      </c>
      <c r="Z588" s="19">
        <f t="shared" si="254"/>
        <v>0</v>
      </c>
      <c r="AA588" s="19">
        <f t="shared" si="274"/>
        <v>0</v>
      </c>
      <c r="AB588" s="19">
        <f t="shared" si="279"/>
        <v>0</v>
      </c>
      <c r="AC588">
        <f t="shared" si="275"/>
        <v>0</v>
      </c>
      <c r="AD588">
        <f t="shared" si="280"/>
        <v>0</v>
      </c>
      <c r="AE588">
        <f t="shared" si="276"/>
        <v>0</v>
      </c>
      <c r="AF588">
        <f t="shared" si="281"/>
        <v>0</v>
      </c>
      <c r="AG588">
        <f t="shared" si="277"/>
        <v>0</v>
      </c>
      <c r="AH588">
        <f t="shared" si="282"/>
        <v>0</v>
      </c>
      <c r="AI588">
        <f t="shared" si="257"/>
        <v>0</v>
      </c>
      <c r="AJ588">
        <f t="shared" si="258"/>
        <v>0</v>
      </c>
      <c r="AL588" s="19">
        <f t="shared" si="259"/>
        <v>0</v>
      </c>
      <c r="AM588" s="15">
        <f t="shared" si="260"/>
        <v>0</v>
      </c>
      <c r="AN588" s="15">
        <f t="shared" si="261"/>
        <v>0</v>
      </c>
      <c r="AO588">
        <f t="shared" si="262"/>
        <v>0</v>
      </c>
      <c r="AP588" s="15">
        <f t="shared" si="263"/>
        <v>0</v>
      </c>
      <c r="AQ588">
        <f t="shared" si="264"/>
        <v>0</v>
      </c>
      <c r="AR588" s="15">
        <f t="shared" si="265"/>
        <v>0</v>
      </c>
      <c r="AS588">
        <f t="shared" si="266"/>
        <v>0</v>
      </c>
      <c r="AT588" s="15">
        <f t="shared" si="267"/>
        <v>0</v>
      </c>
      <c r="AU588">
        <f t="shared" si="268"/>
        <v>0</v>
      </c>
      <c r="AV588" s="15">
        <f t="shared" si="269"/>
        <v>0</v>
      </c>
      <c r="AW588">
        <f t="shared" si="270"/>
        <v>0</v>
      </c>
    </row>
    <row r="589" spans="1:49" ht="15" customHeight="1">
      <c r="A589" s="87"/>
      <c r="B589" s="89"/>
      <c r="C589" s="93"/>
      <c r="D589" s="87"/>
      <c r="E589" s="90"/>
      <c r="F589" s="90"/>
      <c r="G589" s="90"/>
      <c r="L589" s="91"/>
      <c r="M589" s="90"/>
      <c r="N589" s="90"/>
      <c r="O589" s="88"/>
      <c r="P589" s="90"/>
      <c r="Q589" s="91"/>
      <c r="R589" s="88"/>
      <c r="S589" s="92"/>
      <c r="T589">
        <f t="shared" si="271"/>
        <v>0</v>
      </c>
      <c r="U589">
        <f t="shared" si="253"/>
        <v>0</v>
      </c>
      <c r="V589">
        <f t="shared" si="272"/>
        <v>0</v>
      </c>
      <c r="W589">
        <f t="shared" si="278"/>
        <v>0</v>
      </c>
      <c r="Y589" s="19">
        <f t="shared" si="273"/>
        <v>0</v>
      </c>
      <c r="Z589" s="19">
        <f t="shared" si="254"/>
        <v>0</v>
      </c>
      <c r="AA589" s="19">
        <f t="shared" si="274"/>
        <v>0</v>
      </c>
      <c r="AB589" s="19">
        <f t="shared" si="279"/>
        <v>0</v>
      </c>
      <c r="AC589">
        <f t="shared" si="275"/>
        <v>0</v>
      </c>
      <c r="AD589">
        <f t="shared" si="280"/>
        <v>0</v>
      </c>
      <c r="AE589">
        <f t="shared" si="276"/>
        <v>0</v>
      </c>
      <c r="AF589">
        <f t="shared" si="281"/>
        <v>0</v>
      </c>
      <c r="AG589">
        <f t="shared" si="277"/>
        <v>0</v>
      </c>
      <c r="AH589">
        <f t="shared" si="282"/>
        <v>0</v>
      </c>
      <c r="AI589">
        <f t="shared" si="257"/>
        <v>0</v>
      </c>
      <c r="AJ589">
        <f t="shared" si="258"/>
        <v>0</v>
      </c>
      <c r="AL589" s="19">
        <f t="shared" si="259"/>
        <v>0</v>
      </c>
      <c r="AM589" s="15">
        <f t="shared" si="260"/>
        <v>0</v>
      </c>
      <c r="AN589" s="15">
        <f t="shared" si="261"/>
        <v>0</v>
      </c>
      <c r="AO589">
        <f t="shared" si="262"/>
        <v>0</v>
      </c>
      <c r="AP589" s="15">
        <f t="shared" si="263"/>
        <v>0</v>
      </c>
      <c r="AQ589">
        <f t="shared" si="264"/>
        <v>0</v>
      </c>
      <c r="AR589" s="15">
        <f t="shared" si="265"/>
        <v>0</v>
      </c>
      <c r="AS589">
        <f t="shared" si="266"/>
        <v>0</v>
      </c>
      <c r="AT589" s="15">
        <f t="shared" si="267"/>
        <v>0</v>
      </c>
      <c r="AU589">
        <f t="shared" si="268"/>
        <v>0</v>
      </c>
      <c r="AV589" s="15">
        <f t="shared" si="269"/>
        <v>0</v>
      </c>
      <c r="AW589">
        <f t="shared" si="270"/>
        <v>0</v>
      </c>
    </row>
    <row r="590" spans="1:49" ht="15" customHeight="1">
      <c r="A590" s="87"/>
      <c r="B590" s="89"/>
      <c r="C590" s="93"/>
      <c r="D590" s="87"/>
      <c r="E590" s="90"/>
      <c r="F590" s="90"/>
      <c r="G590" s="90"/>
      <c r="L590" s="91"/>
      <c r="M590" s="90"/>
      <c r="N590" s="90"/>
      <c r="O590" s="88"/>
      <c r="P590" s="90"/>
      <c r="Q590" s="91"/>
      <c r="R590" s="88"/>
      <c r="S590" s="92"/>
      <c r="T590">
        <f t="shared" si="271"/>
        <v>0</v>
      </c>
      <c r="U590">
        <f t="shared" ref="U590:U592" si="283">IF(SELECT_YEAR=C590,1,0)</f>
        <v>0</v>
      </c>
      <c r="V590">
        <f t="shared" si="272"/>
        <v>0</v>
      </c>
      <c r="W590">
        <f t="shared" si="278"/>
        <v>0</v>
      </c>
      <c r="Y590" s="19">
        <f t="shared" si="273"/>
        <v>0</v>
      </c>
      <c r="Z590" s="19">
        <f t="shared" ref="Z590:Z592" si="284">IF(SELECT_YEAR=C590,1,0)</f>
        <v>0</v>
      </c>
      <c r="AA590" s="19">
        <f t="shared" si="274"/>
        <v>0</v>
      </c>
      <c r="AB590" s="19">
        <f t="shared" si="279"/>
        <v>0</v>
      </c>
      <c r="AC590">
        <f t="shared" si="275"/>
        <v>0</v>
      </c>
      <c r="AD590">
        <f t="shared" si="280"/>
        <v>0</v>
      </c>
      <c r="AE590">
        <f t="shared" si="276"/>
        <v>0</v>
      </c>
      <c r="AF590">
        <f t="shared" si="281"/>
        <v>0</v>
      </c>
      <c r="AG590">
        <f t="shared" si="277"/>
        <v>0</v>
      </c>
      <c r="AH590">
        <f t="shared" si="282"/>
        <v>0</v>
      </c>
      <c r="AI590">
        <f t="shared" si="257"/>
        <v>0</v>
      </c>
      <c r="AJ590">
        <f t="shared" si="258"/>
        <v>0</v>
      </c>
      <c r="AL590" s="19">
        <f t="shared" si="259"/>
        <v>0</v>
      </c>
      <c r="AM590" s="15">
        <f t="shared" si="260"/>
        <v>0</v>
      </c>
      <c r="AN590" s="15">
        <f t="shared" si="261"/>
        <v>0</v>
      </c>
      <c r="AO590">
        <f t="shared" si="262"/>
        <v>0</v>
      </c>
      <c r="AP590" s="15">
        <f t="shared" si="263"/>
        <v>0</v>
      </c>
      <c r="AQ590">
        <f t="shared" si="264"/>
        <v>0</v>
      </c>
      <c r="AR590" s="15">
        <f t="shared" si="265"/>
        <v>0</v>
      </c>
      <c r="AS590">
        <f t="shared" si="266"/>
        <v>0</v>
      </c>
      <c r="AT590" s="15">
        <f t="shared" si="267"/>
        <v>0</v>
      </c>
      <c r="AU590">
        <f t="shared" si="268"/>
        <v>0</v>
      </c>
      <c r="AV590" s="15">
        <f t="shared" si="269"/>
        <v>0</v>
      </c>
      <c r="AW590">
        <f t="shared" si="270"/>
        <v>0</v>
      </c>
    </row>
    <row r="591" spans="1:49" ht="15" customHeight="1">
      <c r="A591" s="87"/>
      <c r="B591" s="89"/>
      <c r="C591" s="93"/>
      <c r="D591" s="87"/>
      <c r="E591" s="90"/>
      <c r="F591" s="90"/>
      <c r="G591" s="90"/>
      <c r="H591" s="90"/>
      <c r="I591" s="90"/>
      <c r="J591" s="91"/>
      <c r="K591" s="91"/>
      <c r="L591" s="91"/>
      <c r="M591" s="90"/>
      <c r="N591" s="90"/>
      <c r="O591" s="88"/>
      <c r="P591" s="90"/>
      <c r="Q591" s="91"/>
      <c r="R591" s="88"/>
      <c r="S591" s="92"/>
      <c r="T591">
        <f t="shared" si="271"/>
        <v>0</v>
      </c>
      <c r="U591">
        <f t="shared" si="283"/>
        <v>0</v>
      </c>
      <c r="V591">
        <f t="shared" si="272"/>
        <v>0</v>
      </c>
      <c r="W591">
        <f t="shared" si="278"/>
        <v>0</v>
      </c>
      <c r="Y591" s="19">
        <f t="shared" si="273"/>
        <v>0</v>
      </c>
      <c r="Z591" s="19">
        <f t="shared" si="284"/>
        <v>0</v>
      </c>
      <c r="AA591" s="19">
        <f t="shared" si="274"/>
        <v>0</v>
      </c>
      <c r="AB591" s="19">
        <f t="shared" si="279"/>
        <v>0</v>
      </c>
      <c r="AC591">
        <f t="shared" si="275"/>
        <v>0</v>
      </c>
      <c r="AD591">
        <f t="shared" si="280"/>
        <v>0</v>
      </c>
      <c r="AE591">
        <f t="shared" si="276"/>
        <v>0</v>
      </c>
      <c r="AF591">
        <f t="shared" si="281"/>
        <v>0</v>
      </c>
      <c r="AG591">
        <f t="shared" si="277"/>
        <v>0</v>
      </c>
      <c r="AH591">
        <f t="shared" si="282"/>
        <v>0</v>
      </c>
      <c r="AI591">
        <f t="shared" si="257"/>
        <v>0</v>
      </c>
      <c r="AJ591">
        <f t="shared" si="258"/>
        <v>0</v>
      </c>
      <c r="AL591" s="19">
        <f t="shared" si="259"/>
        <v>0</v>
      </c>
      <c r="AM591" s="15">
        <f t="shared" si="260"/>
        <v>0</v>
      </c>
      <c r="AN591" s="15">
        <f t="shared" si="261"/>
        <v>0</v>
      </c>
      <c r="AO591">
        <f t="shared" si="262"/>
        <v>0</v>
      </c>
      <c r="AP591" s="15">
        <f t="shared" si="263"/>
        <v>0</v>
      </c>
      <c r="AQ591">
        <f t="shared" si="264"/>
        <v>0</v>
      </c>
      <c r="AR591" s="15">
        <f t="shared" si="265"/>
        <v>0</v>
      </c>
      <c r="AS591">
        <f t="shared" si="266"/>
        <v>0</v>
      </c>
      <c r="AT591" s="15">
        <f t="shared" si="267"/>
        <v>0</v>
      </c>
      <c r="AU591">
        <f t="shared" si="268"/>
        <v>0</v>
      </c>
      <c r="AV591" s="15">
        <f t="shared" si="269"/>
        <v>0</v>
      </c>
      <c r="AW591">
        <f t="shared" si="270"/>
        <v>0</v>
      </c>
    </row>
    <row r="592" spans="1:49" ht="15" customHeight="1">
      <c r="A592" s="87"/>
      <c r="B592" s="89"/>
      <c r="C592" s="93"/>
      <c r="D592" s="87"/>
      <c r="E592" s="90"/>
      <c r="F592" s="90"/>
      <c r="G592" s="90"/>
      <c r="H592" s="90"/>
      <c r="I592" s="90"/>
      <c r="K592" s="91"/>
      <c r="L592" s="91"/>
      <c r="N592" s="90"/>
      <c r="O592" s="88"/>
      <c r="Q592" s="91"/>
      <c r="R592" s="88"/>
      <c r="S592" s="92"/>
      <c r="T592">
        <f t="shared" si="271"/>
        <v>0</v>
      </c>
      <c r="U592">
        <f t="shared" si="283"/>
        <v>0</v>
      </c>
      <c r="V592">
        <f t="shared" si="272"/>
        <v>0</v>
      </c>
      <c r="W592">
        <f t="shared" si="278"/>
        <v>0</v>
      </c>
      <c r="Y592" s="19">
        <f t="shared" si="273"/>
        <v>0</v>
      </c>
      <c r="Z592" s="19">
        <f t="shared" si="284"/>
        <v>0</v>
      </c>
      <c r="AA592" s="19">
        <f t="shared" si="274"/>
        <v>0</v>
      </c>
      <c r="AB592" s="19">
        <f t="shared" si="279"/>
        <v>0</v>
      </c>
      <c r="AC592">
        <f t="shared" si="275"/>
        <v>0</v>
      </c>
      <c r="AD592">
        <f t="shared" si="280"/>
        <v>0</v>
      </c>
      <c r="AE592">
        <f t="shared" si="276"/>
        <v>0</v>
      </c>
      <c r="AF592">
        <f t="shared" si="281"/>
        <v>0</v>
      </c>
      <c r="AG592">
        <f t="shared" si="277"/>
        <v>0</v>
      </c>
      <c r="AH592">
        <f t="shared" si="282"/>
        <v>0</v>
      </c>
      <c r="AI592">
        <f t="shared" si="257"/>
        <v>0</v>
      </c>
      <c r="AJ592">
        <f t="shared" si="258"/>
        <v>0</v>
      </c>
      <c r="AL592" s="19">
        <f t="shared" si="259"/>
        <v>0</v>
      </c>
      <c r="AM592" s="15">
        <f t="shared" si="260"/>
        <v>0</v>
      </c>
      <c r="AN592" s="15">
        <f t="shared" si="261"/>
        <v>0</v>
      </c>
      <c r="AO592">
        <f t="shared" si="262"/>
        <v>0</v>
      </c>
      <c r="AP592" s="15">
        <f t="shared" si="263"/>
        <v>0</v>
      </c>
      <c r="AQ592">
        <f t="shared" si="264"/>
        <v>0</v>
      </c>
      <c r="AR592" s="15">
        <f t="shared" si="265"/>
        <v>0</v>
      </c>
      <c r="AS592">
        <f t="shared" si="266"/>
        <v>0</v>
      </c>
      <c r="AT592" s="15">
        <f t="shared" si="267"/>
        <v>0</v>
      </c>
      <c r="AU592">
        <f t="shared" si="268"/>
        <v>0</v>
      </c>
      <c r="AV592" s="15">
        <f t="shared" si="269"/>
        <v>0</v>
      </c>
      <c r="AW592">
        <f t="shared" si="270"/>
        <v>0</v>
      </c>
    </row>
  </sheetData>
  <mergeCells count="1">
    <mergeCell ref="T1:W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E591"/>
  <sheetViews>
    <sheetView topLeftCell="G1" workbookViewId="0">
      <selection activeCell="A13" sqref="A13"/>
    </sheetView>
  </sheetViews>
  <sheetFormatPr defaultRowHeight="15" customHeight="1"/>
  <cols>
    <col min="1" max="1" width="30.6640625" customWidth="1"/>
    <col min="2" max="2" width="9.88671875" customWidth="1"/>
    <col min="3" max="3" width="43.33203125" customWidth="1"/>
    <col min="4" max="4" width="14.44140625" customWidth="1"/>
    <col min="15" max="16" width="9.6640625" customWidth="1"/>
    <col min="17" max="18" width="10.88671875" customWidth="1"/>
    <col min="24" max="24" width="13" customWidth="1"/>
    <col min="25" max="25" width="24" customWidth="1"/>
    <col min="26" max="26" width="14.109375" customWidth="1"/>
    <col min="28" max="28" width="11.88671875" style="19" customWidth="1"/>
    <col min="29" max="29" width="11" customWidth="1"/>
    <col min="30" max="30" width="11.5546875" customWidth="1"/>
    <col min="31" max="31" width="11" customWidth="1"/>
  </cols>
  <sheetData>
    <row r="1" spans="1:31" ht="15" customHeight="1">
      <c r="A1" s="75" t="s">
        <v>0</v>
      </c>
      <c r="B1" s="75" t="s">
        <v>90</v>
      </c>
      <c r="C1" s="75" t="s">
        <v>91</v>
      </c>
      <c r="D1" s="75" t="s">
        <v>92</v>
      </c>
      <c r="E1" s="75" t="s">
        <v>93</v>
      </c>
      <c r="F1" s="75" t="s">
        <v>94</v>
      </c>
      <c r="G1" s="75" t="s">
        <v>95</v>
      </c>
      <c r="H1" s="75" t="s">
        <v>96</v>
      </c>
      <c r="I1" s="75" t="s">
        <v>97</v>
      </c>
      <c r="J1" s="75" t="s">
        <v>98</v>
      </c>
      <c r="K1" s="75" t="s">
        <v>99</v>
      </c>
      <c r="L1" s="75" t="s">
        <v>100</v>
      </c>
      <c r="M1" s="75" t="s">
        <v>101</v>
      </c>
      <c r="N1" s="75" t="s">
        <v>102</v>
      </c>
      <c r="O1" s="75" t="s">
        <v>103</v>
      </c>
      <c r="P1" s="75" t="s">
        <v>104</v>
      </c>
      <c r="Q1" s="75" t="s">
        <v>105</v>
      </c>
      <c r="R1" s="75" t="s">
        <v>106</v>
      </c>
      <c r="S1" s="75" t="s">
        <v>107</v>
      </c>
      <c r="T1" s="75" t="s">
        <v>108</v>
      </c>
      <c r="U1" s="75" t="s">
        <v>109</v>
      </c>
      <c r="V1" s="75" t="s">
        <v>110</v>
      </c>
      <c r="W1" s="75" t="s">
        <v>111</v>
      </c>
      <c r="X1" s="75" t="s">
        <v>112</v>
      </c>
      <c r="Y1" s="75" t="s">
        <v>113</v>
      </c>
      <c r="Z1" s="75" t="s">
        <v>75</v>
      </c>
      <c r="AB1" s="33" t="s">
        <v>0</v>
      </c>
      <c r="AC1" s="12" t="s">
        <v>36</v>
      </c>
      <c r="AD1" s="12" t="s">
        <v>38</v>
      </c>
      <c r="AE1" s="12" t="s">
        <v>39</v>
      </c>
    </row>
    <row r="2" spans="1:31" ht="15" customHeight="1">
      <c r="A2" s="103" t="s">
        <v>16</v>
      </c>
      <c r="B2" s="104">
        <v>2014</v>
      </c>
      <c r="C2" s="103" t="s">
        <v>114</v>
      </c>
      <c r="D2" s="105">
        <v>40</v>
      </c>
      <c r="E2" s="106">
        <v>20</v>
      </c>
      <c r="F2" s="106">
        <v>20</v>
      </c>
      <c r="G2" s="106">
        <v>0</v>
      </c>
      <c r="H2" s="106">
        <v>3</v>
      </c>
      <c r="I2" s="106">
        <v>2</v>
      </c>
      <c r="J2" s="106">
        <v>4</v>
      </c>
      <c r="K2" s="106">
        <v>3</v>
      </c>
      <c r="L2" s="106">
        <v>8</v>
      </c>
      <c r="M2" s="106">
        <v>6</v>
      </c>
      <c r="N2" s="106">
        <v>9</v>
      </c>
      <c r="O2" s="107">
        <v>0</v>
      </c>
      <c r="P2" s="107">
        <v>15</v>
      </c>
      <c r="Q2" s="107">
        <v>10</v>
      </c>
      <c r="R2" s="107">
        <v>20</v>
      </c>
      <c r="S2" s="107">
        <v>15</v>
      </c>
      <c r="T2" s="107">
        <v>40</v>
      </c>
      <c r="U2" s="107">
        <v>30</v>
      </c>
      <c r="V2" s="107">
        <v>45</v>
      </c>
      <c r="W2" s="107">
        <v>25</v>
      </c>
      <c r="X2" s="105">
        <v>1</v>
      </c>
      <c r="Y2" s="105">
        <v>1</v>
      </c>
      <c r="Z2" s="108" t="s">
        <v>132</v>
      </c>
      <c r="AB2" s="19">
        <f t="shared" ref="AB2:AB65" si="0">IF(R_SELECT_AGENCY=A2,1,0)</f>
        <v>1</v>
      </c>
      <c r="AC2" s="19">
        <f t="shared" ref="AC2:AC65" si="1">IF(R_YEAR=B2,1,0)</f>
        <v>0</v>
      </c>
      <c r="AD2" s="19">
        <f t="shared" ref="AD2:AD65" si="2">IF(R_GROUP=C2,1,0)</f>
        <v>0</v>
      </c>
      <c r="AE2" s="19">
        <f>AB2*AC2*AD2</f>
        <v>0</v>
      </c>
    </row>
    <row r="3" spans="1:31" ht="15" customHeight="1">
      <c r="A3" s="103" t="s">
        <v>16</v>
      </c>
      <c r="B3" s="104">
        <v>2014</v>
      </c>
      <c r="C3" s="103" t="s">
        <v>115</v>
      </c>
      <c r="D3" s="105">
        <v>42</v>
      </c>
      <c r="E3" s="106">
        <v>18</v>
      </c>
      <c r="F3" s="106">
        <v>24</v>
      </c>
      <c r="G3" s="106">
        <v>0</v>
      </c>
      <c r="H3" s="106">
        <v>4</v>
      </c>
      <c r="I3" s="106">
        <v>2</v>
      </c>
      <c r="J3" s="106">
        <v>5</v>
      </c>
      <c r="K3" s="106">
        <v>3</v>
      </c>
      <c r="L3" s="106">
        <v>10</v>
      </c>
      <c r="M3" s="106">
        <v>6</v>
      </c>
      <c r="N3" s="106">
        <v>11</v>
      </c>
      <c r="O3" s="107">
        <v>0</v>
      </c>
      <c r="P3" s="107">
        <v>16.6666666666667</v>
      </c>
      <c r="Q3" s="107">
        <v>11.1111111111111</v>
      </c>
      <c r="R3" s="107">
        <v>20.8333333333333</v>
      </c>
      <c r="S3" s="107">
        <v>16.6666666666667</v>
      </c>
      <c r="T3" s="107">
        <v>41.6666666666667</v>
      </c>
      <c r="U3" s="107">
        <v>33.3333333333333</v>
      </c>
      <c r="V3" s="107">
        <v>45.8333333333333</v>
      </c>
      <c r="W3" s="107">
        <v>25</v>
      </c>
      <c r="X3" s="105">
        <v>1</v>
      </c>
      <c r="Y3" s="105">
        <v>2</v>
      </c>
      <c r="Z3" s="108" t="s">
        <v>132</v>
      </c>
      <c r="AB3" s="19">
        <f t="shared" si="0"/>
        <v>1</v>
      </c>
      <c r="AC3" s="19">
        <f t="shared" si="1"/>
        <v>0</v>
      </c>
      <c r="AD3" s="19">
        <f t="shared" si="2"/>
        <v>0</v>
      </c>
      <c r="AE3">
        <f t="shared" ref="AE3:AE66" si="3">AB3*AC3*AD3</f>
        <v>0</v>
      </c>
    </row>
    <row r="4" spans="1:31" ht="15" customHeight="1">
      <c r="A4" s="103" t="s">
        <v>16</v>
      </c>
      <c r="B4" s="104">
        <v>2014</v>
      </c>
      <c r="C4" s="103" t="s">
        <v>116</v>
      </c>
      <c r="D4" s="105">
        <v>37</v>
      </c>
      <c r="E4" s="106">
        <v>13</v>
      </c>
      <c r="F4" s="106">
        <v>24</v>
      </c>
      <c r="G4" s="106">
        <v>1</v>
      </c>
      <c r="H4" s="106">
        <v>4</v>
      </c>
      <c r="I4" s="106">
        <v>2</v>
      </c>
      <c r="J4" s="106">
        <v>5</v>
      </c>
      <c r="K4" s="106">
        <v>3</v>
      </c>
      <c r="L4" s="106">
        <v>9</v>
      </c>
      <c r="M4" s="106">
        <v>5</v>
      </c>
      <c r="N4" s="106">
        <v>10</v>
      </c>
      <c r="O4" s="107">
        <v>7.6923076923076898</v>
      </c>
      <c r="P4" s="107">
        <v>16.6666666666667</v>
      </c>
      <c r="Q4" s="107">
        <v>15.384615384615399</v>
      </c>
      <c r="R4" s="107">
        <v>20.8333333333333</v>
      </c>
      <c r="S4" s="107">
        <v>23.076923076923102</v>
      </c>
      <c r="T4" s="107">
        <v>37.5</v>
      </c>
      <c r="U4" s="107">
        <v>38.461538461538503</v>
      </c>
      <c r="V4" s="107">
        <v>41.6666666666667</v>
      </c>
      <c r="W4" s="107">
        <v>25</v>
      </c>
      <c r="X4" s="105">
        <v>1</v>
      </c>
      <c r="Y4" s="105">
        <v>3</v>
      </c>
      <c r="Z4" s="108" t="s">
        <v>132</v>
      </c>
      <c r="AB4" s="19">
        <f t="shared" si="0"/>
        <v>1</v>
      </c>
      <c r="AC4" s="19">
        <f t="shared" si="1"/>
        <v>0</v>
      </c>
      <c r="AD4" s="19">
        <f t="shared" si="2"/>
        <v>0</v>
      </c>
      <c r="AE4">
        <f t="shared" si="3"/>
        <v>0</v>
      </c>
    </row>
    <row r="5" spans="1:31" ht="15" customHeight="1">
      <c r="A5" s="103" t="s">
        <v>16</v>
      </c>
      <c r="B5" s="104">
        <v>2014</v>
      </c>
      <c r="C5" s="103" t="s">
        <v>117</v>
      </c>
      <c r="D5" s="105">
        <v>36</v>
      </c>
      <c r="E5" s="106">
        <v>10</v>
      </c>
      <c r="F5" s="106">
        <v>26</v>
      </c>
      <c r="G5" s="106">
        <v>1</v>
      </c>
      <c r="H5" s="106">
        <v>4</v>
      </c>
      <c r="I5" s="106">
        <v>2</v>
      </c>
      <c r="J5" s="106">
        <v>5</v>
      </c>
      <c r="K5" s="106">
        <v>2</v>
      </c>
      <c r="L5" s="106">
        <v>10</v>
      </c>
      <c r="M5" s="106">
        <v>4</v>
      </c>
      <c r="N5" s="106">
        <v>11</v>
      </c>
      <c r="O5" s="107">
        <v>10</v>
      </c>
      <c r="P5" s="107">
        <v>15.384615384615399</v>
      </c>
      <c r="Q5" s="107">
        <v>20</v>
      </c>
      <c r="R5" s="107">
        <v>19.230769230769202</v>
      </c>
      <c r="S5" s="107">
        <v>20</v>
      </c>
      <c r="T5" s="107">
        <v>38.461538461538503</v>
      </c>
      <c r="U5" s="107">
        <v>40</v>
      </c>
      <c r="V5" s="107">
        <v>42.307692307692299</v>
      </c>
      <c r="W5" s="107">
        <v>25</v>
      </c>
      <c r="X5" s="105">
        <v>1</v>
      </c>
      <c r="Y5" s="105">
        <v>4</v>
      </c>
      <c r="Z5" s="108" t="s">
        <v>132</v>
      </c>
      <c r="AB5" s="19">
        <f t="shared" si="0"/>
        <v>1</v>
      </c>
      <c r="AC5" s="19">
        <f t="shared" si="1"/>
        <v>0</v>
      </c>
      <c r="AD5" s="19">
        <f t="shared" si="2"/>
        <v>0</v>
      </c>
      <c r="AE5">
        <f t="shared" si="3"/>
        <v>0</v>
      </c>
    </row>
    <row r="6" spans="1:31" ht="15" customHeight="1">
      <c r="A6" s="103" t="s">
        <v>16</v>
      </c>
      <c r="B6" s="104">
        <v>2015</v>
      </c>
      <c r="C6" s="103" t="s">
        <v>133</v>
      </c>
      <c r="D6" s="105">
        <v>40</v>
      </c>
      <c r="E6" s="106">
        <v>10</v>
      </c>
      <c r="F6" s="106">
        <v>30</v>
      </c>
      <c r="G6" s="106">
        <v>1</v>
      </c>
      <c r="H6" s="106">
        <v>5</v>
      </c>
      <c r="I6" s="106">
        <v>2</v>
      </c>
      <c r="J6" s="106">
        <v>6</v>
      </c>
      <c r="K6" s="106">
        <v>2</v>
      </c>
      <c r="L6" s="106">
        <v>10</v>
      </c>
      <c r="M6" s="106">
        <v>4</v>
      </c>
      <c r="N6" s="106">
        <v>11</v>
      </c>
      <c r="O6" s="107">
        <v>10</v>
      </c>
      <c r="P6" s="107">
        <v>16.6666666666667</v>
      </c>
      <c r="Q6" s="107">
        <v>20</v>
      </c>
      <c r="R6" s="107">
        <v>20</v>
      </c>
      <c r="S6" s="107">
        <v>20</v>
      </c>
      <c r="T6" s="107">
        <v>33.3333333333333</v>
      </c>
      <c r="U6" s="107">
        <v>40</v>
      </c>
      <c r="V6" s="107">
        <v>36.6666666666667</v>
      </c>
      <c r="W6" s="107">
        <v>25</v>
      </c>
      <c r="X6" s="105">
        <v>1</v>
      </c>
      <c r="Y6" s="105">
        <v>5</v>
      </c>
      <c r="Z6" s="108" t="s">
        <v>132</v>
      </c>
      <c r="AB6" s="19">
        <f t="shared" si="0"/>
        <v>1</v>
      </c>
      <c r="AC6" s="19">
        <f t="shared" si="1"/>
        <v>1</v>
      </c>
      <c r="AD6" s="19">
        <f t="shared" si="2"/>
        <v>0</v>
      </c>
      <c r="AE6">
        <f t="shared" si="3"/>
        <v>0</v>
      </c>
    </row>
    <row r="7" spans="1:31" ht="15" customHeight="1">
      <c r="A7" s="103" t="s">
        <v>16</v>
      </c>
      <c r="B7" s="104">
        <v>2015</v>
      </c>
      <c r="C7" s="103" t="s">
        <v>134</v>
      </c>
      <c r="D7" s="105">
        <v>42</v>
      </c>
      <c r="E7" s="106">
        <v>11</v>
      </c>
      <c r="F7" s="106">
        <v>31</v>
      </c>
      <c r="G7" s="106">
        <v>1</v>
      </c>
      <c r="H7" s="106">
        <v>5</v>
      </c>
      <c r="I7" s="106">
        <v>1</v>
      </c>
      <c r="J7" s="106">
        <v>6</v>
      </c>
      <c r="K7" s="106">
        <v>1</v>
      </c>
      <c r="L7" s="106">
        <v>10</v>
      </c>
      <c r="M7" s="106">
        <v>3</v>
      </c>
      <c r="N7" s="106">
        <v>11</v>
      </c>
      <c r="O7" s="107">
        <v>9.0909090909090899</v>
      </c>
      <c r="P7" s="107">
        <v>16.129032258064498</v>
      </c>
      <c r="Q7" s="107">
        <v>9.0909090909090899</v>
      </c>
      <c r="R7" s="107">
        <v>19.354838709677399</v>
      </c>
      <c r="S7" s="107">
        <v>9.0909090909090899</v>
      </c>
      <c r="T7" s="107">
        <v>32.258064516128997</v>
      </c>
      <c r="U7" s="107">
        <v>27.272727272727298</v>
      </c>
      <c r="V7" s="107">
        <v>35.4838709677419</v>
      </c>
      <c r="W7" s="107">
        <v>25</v>
      </c>
      <c r="X7" s="105">
        <v>1</v>
      </c>
      <c r="Y7" s="105">
        <v>6</v>
      </c>
      <c r="Z7" s="108" t="s">
        <v>132</v>
      </c>
      <c r="AB7" s="19">
        <f t="shared" si="0"/>
        <v>1</v>
      </c>
      <c r="AC7" s="19">
        <f t="shared" si="1"/>
        <v>1</v>
      </c>
      <c r="AD7" s="19">
        <f t="shared" si="2"/>
        <v>0</v>
      </c>
      <c r="AE7">
        <f t="shared" si="3"/>
        <v>0</v>
      </c>
    </row>
    <row r="8" spans="1:31" ht="15" customHeight="1">
      <c r="A8" s="103" t="s">
        <v>16</v>
      </c>
      <c r="B8" s="104">
        <v>2015</v>
      </c>
      <c r="C8" s="103" t="s">
        <v>135</v>
      </c>
      <c r="D8" s="105">
        <v>42</v>
      </c>
      <c r="E8" s="106">
        <v>13</v>
      </c>
      <c r="F8" s="106">
        <v>29</v>
      </c>
      <c r="G8" s="106">
        <v>1</v>
      </c>
      <c r="H8" s="106">
        <v>3</v>
      </c>
      <c r="I8" s="106">
        <v>1</v>
      </c>
      <c r="J8" s="106">
        <v>4</v>
      </c>
      <c r="K8" s="106">
        <v>1</v>
      </c>
      <c r="L8" s="106">
        <v>8</v>
      </c>
      <c r="M8" s="106">
        <v>3</v>
      </c>
      <c r="N8" s="106">
        <v>9</v>
      </c>
      <c r="O8" s="107">
        <v>7.6923076923076898</v>
      </c>
      <c r="P8" s="107">
        <v>10.3448275862069</v>
      </c>
      <c r="Q8" s="107">
        <v>7.6923076923076898</v>
      </c>
      <c r="R8" s="107">
        <v>13.7931034482759</v>
      </c>
      <c r="S8" s="107">
        <v>7.6923076923076898</v>
      </c>
      <c r="T8" s="107">
        <v>27.586206896551701</v>
      </c>
      <c r="U8" s="107">
        <v>23.076923076923102</v>
      </c>
      <c r="V8" s="107">
        <v>31.034482758620701</v>
      </c>
      <c r="W8" s="107">
        <v>25</v>
      </c>
      <c r="X8" s="105">
        <v>1</v>
      </c>
      <c r="Y8" s="105">
        <v>7</v>
      </c>
      <c r="Z8" s="108" t="s">
        <v>132</v>
      </c>
      <c r="AB8" s="19">
        <f t="shared" si="0"/>
        <v>1</v>
      </c>
      <c r="AC8" s="19">
        <f t="shared" si="1"/>
        <v>1</v>
      </c>
      <c r="AD8" s="19">
        <f t="shared" si="2"/>
        <v>0</v>
      </c>
      <c r="AE8">
        <f t="shared" si="3"/>
        <v>0</v>
      </c>
    </row>
    <row r="9" spans="1:31" ht="15" customHeight="1">
      <c r="A9" s="103" t="s">
        <v>16</v>
      </c>
      <c r="B9" s="104">
        <v>2015</v>
      </c>
      <c r="C9" s="103" t="s">
        <v>136</v>
      </c>
      <c r="D9" s="105">
        <v>46</v>
      </c>
      <c r="E9" s="106">
        <v>14</v>
      </c>
      <c r="F9" s="106">
        <v>32</v>
      </c>
      <c r="G9" s="106">
        <v>1</v>
      </c>
      <c r="H9" s="106">
        <v>3</v>
      </c>
      <c r="I9" s="106">
        <v>1</v>
      </c>
      <c r="J9" s="106">
        <v>4</v>
      </c>
      <c r="K9" s="106">
        <v>1</v>
      </c>
      <c r="L9" s="106">
        <v>8</v>
      </c>
      <c r="M9" s="106">
        <v>2</v>
      </c>
      <c r="N9" s="106">
        <v>8</v>
      </c>
      <c r="O9" s="107">
        <v>7.1428571428571397</v>
      </c>
      <c r="P9" s="107">
        <v>9.375</v>
      </c>
      <c r="Q9" s="107">
        <v>7.1428571428571397</v>
      </c>
      <c r="R9" s="107">
        <v>12.5</v>
      </c>
      <c r="S9" s="107">
        <v>7.1428571428571397</v>
      </c>
      <c r="T9" s="107">
        <v>25</v>
      </c>
      <c r="U9" s="107">
        <v>14.285714285714301</v>
      </c>
      <c r="V9" s="107">
        <v>25</v>
      </c>
      <c r="W9" s="107">
        <v>25</v>
      </c>
      <c r="X9" s="105">
        <v>1</v>
      </c>
      <c r="Y9" s="105">
        <v>8</v>
      </c>
      <c r="Z9" s="108" t="s">
        <v>132</v>
      </c>
      <c r="AB9" s="19">
        <f t="shared" si="0"/>
        <v>1</v>
      </c>
      <c r="AC9" s="19">
        <f t="shared" si="1"/>
        <v>1</v>
      </c>
      <c r="AD9" s="19">
        <f t="shared" si="2"/>
        <v>1</v>
      </c>
      <c r="AE9">
        <f t="shared" si="3"/>
        <v>1</v>
      </c>
    </row>
    <row r="10" spans="1:31" ht="15" customHeight="1">
      <c r="A10" s="103" t="s">
        <v>22</v>
      </c>
      <c r="B10" s="104">
        <v>2014</v>
      </c>
      <c r="C10" s="103" t="s">
        <v>114</v>
      </c>
      <c r="D10" s="105">
        <v>644</v>
      </c>
      <c r="E10" s="106">
        <v>329</v>
      </c>
      <c r="F10" s="106">
        <v>315</v>
      </c>
      <c r="G10" s="106">
        <v>1</v>
      </c>
      <c r="H10" s="106">
        <v>13</v>
      </c>
      <c r="I10" s="106">
        <v>3</v>
      </c>
      <c r="J10" s="106">
        <v>27</v>
      </c>
      <c r="K10" s="106">
        <v>6</v>
      </c>
      <c r="L10" s="106">
        <v>44</v>
      </c>
      <c r="M10" s="106">
        <v>11</v>
      </c>
      <c r="N10" s="106">
        <v>66</v>
      </c>
      <c r="O10" s="107">
        <v>0.303951367781155</v>
      </c>
      <c r="P10" s="107">
        <v>4.1269841269841301</v>
      </c>
      <c r="Q10" s="107">
        <v>0.91185410334346495</v>
      </c>
      <c r="R10" s="107">
        <v>8.5714285714285694</v>
      </c>
      <c r="S10" s="107">
        <v>1.8237082066869299</v>
      </c>
      <c r="T10" s="107">
        <v>13.968253968254</v>
      </c>
      <c r="U10" s="107">
        <v>3.3434650455927</v>
      </c>
      <c r="V10" s="107">
        <v>20.952380952380999</v>
      </c>
      <c r="W10" s="107">
        <v>15</v>
      </c>
      <c r="X10" s="105">
        <v>2</v>
      </c>
      <c r="Y10" s="105">
        <v>1</v>
      </c>
      <c r="Z10" s="108" t="s">
        <v>132</v>
      </c>
      <c r="AB10" s="19">
        <f t="shared" si="0"/>
        <v>0</v>
      </c>
      <c r="AC10" s="19">
        <f t="shared" si="1"/>
        <v>0</v>
      </c>
      <c r="AD10" s="19">
        <f t="shared" si="2"/>
        <v>0</v>
      </c>
      <c r="AE10" s="19">
        <f t="shared" si="3"/>
        <v>0</v>
      </c>
    </row>
    <row r="11" spans="1:31" ht="15" customHeight="1">
      <c r="A11" s="103" t="s">
        <v>22</v>
      </c>
      <c r="B11" s="104">
        <v>2014</v>
      </c>
      <c r="C11" s="103" t="s">
        <v>115</v>
      </c>
      <c r="D11" s="105">
        <v>614</v>
      </c>
      <c r="E11" s="106">
        <v>313</v>
      </c>
      <c r="F11" s="106">
        <v>301</v>
      </c>
      <c r="G11" s="106">
        <v>1</v>
      </c>
      <c r="H11" s="106">
        <v>15</v>
      </c>
      <c r="I11" s="106">
        <v>3</v>
      </c>
      <c r="J11" s="106">
        <v>28</v>
      </c>
      <c r="K11" s="106">
        <v>6</v>
      </c>
      <c r="L11" s="106">
        <v>43</v>
      </c>
      <c r="M11" s="106">
        <v>10</v>
      </c>
      <c r="N11" s="106">
        <v>64</v>
      </c>
      <c r="O11" s="107">
        <v>0.31948881789137401</v>
      </c>
      <c r="P11" s="107">
        <v>4.9833887043189398</v>
      </c>
      <c r="Q11" s="107">
        <v>0.95846645367412098</v>
      </c>
      <c r="R11" s="107">
        <v>9.3023255813953494</v>
      </c>
      <c r="S11" s="107">
        <v>1.91693290734824</v>
      </c>
      <c r="T11" s="107">
        <v>14.285714285714301</v>
      </c>
      <c r="U11" s="107">
        <v>3.19488817891374</v>
      </c>
      <c r="V11" s="107">
        <v>21.262458471760802</v>
      </c>
      <c r="W11" s="107">
        <v>15</v>
      </c>
      <c r="X11" s="105">
        <v>2</v>
      </c>
      <c r="Y11" s="105">
        <v>2</v>
      </c>
      <c r="Z11" s="108" t="s">
        <v>132</v>
      </c>
      <c r="AB11" s="19">
        <f t="shared" si="0"/>
        <v>0</v>
      </c>
      <c r="AC11" s="19">
        <f t="shared" si="1"/>
        <v>0</v>
      </c>
      <c r="AD11" s="19">
        <f t="shared" si="2"/>
        <v>0</v>
      </c>
      <c r="AE11">
        <f t="shared" si="3"/>
        <v>0</v>
      </c>
    </row>
    <row r="12" spans="1:31" ht="15" customHeight="1">
      <c r="A12" s="103" t="s">
        <v>22</v>
      </c>
      <c r="B12" s="104">
        <v>2014</v>
      </c>
      <c r="C12" s="103" t="s">
        <v>116</v>
      </c>
      <c r="D12" s="105">
        <v>589</v>
      </c>
      <c r="E12" s="106">
        <v>296</v>
      </c>
      <c r="F12" s="106">
        <v>293</v>
      </c>
      <c r="G12" s="106">
        <v>1</v>
      </c>
      <c r="H12" s="106">
        <v>15</v>
      </c>
      <c r="I12" s="106">
        <v>3</v>
      </c>
      <c r="J12" s="106">
        <v>28</v>
      </c>
      <c r="K12" s="106">
        <v>3</v>
      </c>
      <c r="L12" s="106">
        <v>41</v>
      </c>
      <c r="M12" s="106">
        <v>7</v>
      </c>
      <c r="N12" s="106">
        <v>60</v>
      </c>
      <c r="O12" s="107">
        <v>0.337837837837838</v>
      </c>
      <c r="P12" s="107">
        <v>5.11945392491468</v>
      </c>
      <c r="Q12" s="107">
        <v>1.01351351351351</v>
      </c>
      <c r="R12" s="107">
        <v>9.5563139931740597</v>
      </c>
      <c r="S12" s="107">
        <v>1.01351351351351</v>
      </c>
      <c r="T12" s="107">
        <v>13.9931740614334</v>
      </c>
      <c r="U12" s="107">
        <v>2.36486486486486</v>
      </c>
      <c r="V12" s="107">
        <v>20.477815699658699</v>
      </c>
      <c r="W12" s="107">
        <v>15</v>
      </c>
      <c r="X12" s="105">
        <v>2</v>
      </c>
      <c r="Y12" s="105">
        <v>3</v>
      </c>
      <c r="Z12" s="108" t="s">
        <v>132</v>
      </c>
      <c r="AB12" s="19">
        <f t="shared" si="0"/>
        <v>0</v>
      </c>
      <c r="AC12" s="19">
        <f t="shared" si="1"/>
        <v>0</v>
      </c>
      <c r="AD12" s="19">
        <f t="shared" si="2"/>
        <v>0</v>
      </c>
      <c r="AE12">
        <f t="shared" si="3"/>
        <v>0</v>
      </c>
    </row>
    <row r="13" spans="1:31" ht="15" customHeight="1">
      <c r="A13" s="103" t="s">
        <v>22</v>
      </c>
      <c r="B13" s="104">
        <v>2014</v>
      </c>
      <c r="C13" s="103" t="s">
        <v>117</v>
      </c>
      <c r="D13" s="105">
        <v>561</v>
      </c>
      <c r="E13" s="106">
        <v>277</v>
      </c>
      <c r="F13" s="106">
        <v>284</v>
      </c>
      <c r="G13" s="106">
        <v>1</v>
      </c>
      <c r="H13" s="106">
        <v>16</v>
      </c>
      <c r="I13" s="106">
        <v>2</v>
      </c>
      <c r="J13" s="106">
        <v>27</v>
      </c>
      <c r="K13" s="106">
        <v>2</v>
      </c>
      <c r="L13" s="106">
        <v>39</v>
      </c>
      <c r="M13" s="106">
        <v>6</v>
      </c>
      <c r="N13" s="106">
        <v>55</v>
      </c>
      <c r="O13" s="107">
        <v>0.36101083032490999</v>
      </c>
      <c r="P13" s="107">
        <v>5.6338028169014098</v>
      </c>
      <c r="Q13" s="107">
        <v>0.72202166064981999</v>
      </c>
      <c r="R13" s="107">
        <v>9.5070422535211296</v>
      </c>
      <c r="S13" s="107">
        <v>0.72202166064981999</v>
      </c>
      <c r="T13" s="107">
        <v>13.7323943661972</v>
      </c>
      <c r="U13" s="107">
        <v>2.16606498194946</v>
      </c>
      <c r="V13" s="107">
        <v>19.366197183098599</v>
      </c>
      <c r="W13" s="107">
        <v>15</v>
      </c>
      <c r="X13" s="105">
        <v>2</v>
      </c>
      <c r="Y13" s="105">
        <v>4</v>
      </c>
      <c r="Z13" s="108" t="s">
        <v>132</v>
      </c>
      <c r="AB13" s="19">
        <f t="shared" si="0"/>
        <v>0</v>
      </c>
      <c r="AC13" s="19">
        <f t="shared" si="1"/>
        <v>0</v>
      </c>
      <c r="AD13" s="19">
        <f t="shared" si="2"/>
        <v>0</v>
      </c>
      <c r="AE13">
        <f t="shared" si="3"/>
        <v>0</v>
      </c>
    </row>
    <row r="14" spans="1:31" ht="15" customHeight="1">
      <c r="A14" s="103" t="s">
        <v>22</v>
      </c>
      <c r="B14" s="104">
        <v>2015</v>
      </c>
      <c r="C14" s="103" t="s">
        <v>133</v>
      </c>
      <c r="D14" s="105">
        <v>546</v>
      </c>
      <c r="E14" s="106">
        <v>274</v>
      </c>
      <c r="F14" s="106">
        <v>272</v>
      </c>
      <c r="G14" s="106">
        <v>1</v>
      </c>
      <c r="H14" s="106">
        <v>14</v>
      </c>
      <c r="I14" s="106">
        <v>2</v>
      </c>
      <c r="J14" s="106">
        <v>24</v>
      </c>
      <c r="K14" s="106">
        <v>2</v>
      </c>
      <c r="L14" s="106">
        <v>35</v>
      </c>
      <c r="M14" s="106">
        <v>6</v>
      </c>
      <c r="N14" s="106">
        <v>49</v>
      </c>
      <c r="O14" s="107">
        <v>0.36496350364963498</v>
      </c>
      <c r="P14" s="107">
        <v>5.1470588235294104</v>
      </c>
      <c r="Q14" s="107">
        <v>0.72992700729926996</v>
      </c>
      <c r="R14" s="107">
        <v>8.8235294117647101</v>
      </c>
      <c r="S14" s="107">
        <v>0.72992700729926996</v>
      </c>
      <c r="T14" s="107">
        <v>12.867647058823501</v>
      </c>
      <c r="U14" s="107">
        <v>2.1897810218978102</v>
      </c>
      <c r="V14" s="107">
        <v>18.014705882352899</v>
      </c>
      <c r="W14" s="107">
        <v>15</v>
      </c>
      <c r="X14" s="105">
        <v>2</v>
      </c>
      <c r="Y14" s="105">
        <v>5</v>
      </c>
      <c r="Z14" s="108" t="s">
        <v>132</v>
      </c>
      <c r="AB14" s="19">
        <f t="shared" si="0"/>
        <v>0</v>
      </c>
      <c r="AC14" s="19">
        <f t="shared" si="1"/>
        <v>1</v>
      </c>
      <c r="AD14" s="19">
        <f t="shared" si="2"/>
        <v>0</v>
      </c>
      <c r="AE14">
        <f t="shared" si="3"/>
        <v>0</v>
      </c>
    </row>
    <row r="15" spans="1:31" ht="15" customHeight="1">
      <c r="A15" s="103" t="s">
        <v>22</v>
      </c>
      <c r="B15" s="104">
        <v>2015</v>
      </c>
      <c r="C15" s="103" t="s">
        <v>134</v>
      </c>
      <c r="D15" s="105">
        <v>540</v>
      </c>
      <c r="E15" s="106">
        <v>264</v>
      </c>
      <c r="F15" s="106">
        <v>276</v>
      </c>
      <c r="G15" s="106">
        <v>1</v>
      </c>
      <c r="H15" s="106">
        <v>13</v>
      </c>
      <c r="I15" s="106">
        <v>3</v>
      </c>
      <c r="J15" s="106">
        <v>22</v>
      </c>
      <c r="K15" s="106">
        <v>3</v>
      </c>
      <c r="L15" s="106">
        <v>30</v>
      </c>
      <c r="M15" s="106">
        <v>6</v>
      </c>
      <c r="N15" s="106">
        <v>41</v>
      </c>
      <c r="O15" s="107">
        <v>0.37878787878787901</v>
      </c>
      <c r="P15" s="107">
        <v>4.7101449275362297</v>
      </c>
      <c r="Q15" s="107">
        <v>1.13636363636364</v>
      </c>
      <c r="R15" s="107">
        <v>7.9710144927536204</v>
      </c>
      <c r="S15" s="107">
        <v>1.13636363636364</v>
      </c>
      <c r="T15" s="107">
        <v>10.869565217391299</v>
      </c>
      <c r="U15" s="107">
        <v>2.2727272727272698</v>
      </c>
      <c r="V15" s="107">
        <v>14.855072463768099</v>
      </c>
      <c r="W15" s="107">
        <v>15</v>
      </c>
      <c r="X15" s="105">
        <v>2</v>
      </c>
      <c r="Y15" s="105">
        <v>6</v>
      </c>
      <c r="Z15" s="108" t="s">
        <v>132</v>
      </c>
      <c r="AB15" s="19">
        <f t="shared" si="0"/>
        <v>0</v>
      </c>
      <c r="AC15" s="19">
        <f t="shared" si="1"/>
        <v>1</v>
      </c>
      <c r="AD15" s="19">
        <f t="shared" si="2"/>
        <v>0</v>
      </c>
      <c r="AE15">
        <f t="shared" si="3"/>
        <v>0</v>
      </c>
    </row>
    <row r="16" spans="1:31" ht="15" customHeight="1">
      <c r="A16" s="103" t="s">
        <v>22</v>
      </c>
      <c r="B16" s="104">
        <v>2015</v>
      </c>
      <c r="C16" s="103" t="s">
        <v>135</v>
      </c>
      <c r="D16" s="105">
        <v>507</v>
      </c>
      <c r="E16" s="106">
        <v>248</v>
      </c>
      <c r="F16" s="106">
        <v>259</v>
      </c>
      <c r="G16" s="106">
        <v>1</v>
      </c>
      <c r="H16" s="106">
        <v>13</v>
      </c>
      <c r="I16" s="106">
        <v>3</v>
      </c>
      <c r="J16" s="106">
        <v>21</v>
      </c>
      <c r="K16" s="106">
        <v>3</v>
      </c>
      <c r="L16" s="106">
        <v>28</v>
      </c>
      <c r="M16" s="106">
        <v>6</v>
      </c>
      <c r="N16" s="106">
        <v>35</v>
      </c>
      <c r="O16" s="107">
        <v>0.40322580645161299</v>
      </c>
      <c r="P16" s="107">
        <v>5.0193050193050199</v>
      </c>
      <c r="Q16" s="107">
        <v>1.2096774193548401</v>
      </c>
      <c r="R16" s="107">
        <v>8.1081081081081106</v>
      </c>
      <c r="S16" s="107">
        <v>1.2096774193548401</v>
      </c>
      <c r="T16" s="107">
        <v>10.8108108108108</v>
      </c>
      <c r="U16" s="107">
        <v>2.4193548387096802</v>
      </c>
      <c r="V16" s="107">
        <v>13.5135135135135</v>
      </c>
      <c r="W16" s="107">
        <v>15</v>
      </c>
      <c r="X16" s="105">
        <v>2</v>
      </c>
      <c r="Y16" s="105">
        <v>7</v>
      </c>
      <c r="Z16" s="108" t="s">
        <v>132</v>
      </c>
      <c r="AB16" s="19">
        <f t="shared" si="0"/>
        <v>0</v>
      </c>
      <c r="AC16" s="19">
        <f t="shared" si="1"/>
        <v>1</v>
      </c>
      <c r="AD16" s="19">
        <f t="shared" si="2"/>
        <v>0</v>
      </c>
      <c r="AE16">
        <f t="shared" si="3"/>
        <v>0</v>
      </c>
    </row>
    <row r="17" spans="1:31" ht="15" customHeight="1">
      <c r="A17" s="103" t="s">
        <v>22</v>
      </c>
      <c r="B17" s="104">
        <v>2015</v>
      </c>
      <c r="C17" s="103" t="s">
        <v>136</v>
      </c>
      <c r="D17" s="105">
        <v>502</v>
      </c>
      <c r="E17" s="106">
        <v>231</v>
      </c>
      <c r="F17" s="106">
        <v>271</v>
      </c>
      <c r="G17" s="106">
        <v>1</v>
      </c>
      <c r="H17" s="106">
        <v>12</v>
      </c>
      <c r="I17" s="106">
        <v>2</v>
      </c>
      <c r="J17" s="106">
        <v>18</v>
      </c>
      <c r="K17" s="106">
        <v>2</v>
      </c>
      <c r="L17" s="106">
        <v>25</v>
      </c>
      <c r="M17" s="106">
        <v>4</v>
      </c>
      <c r="N17" s="106">
        <v>32</v>
      </c>
      <c r="O17" s="107">
        <v>0.43290043290043301</v>
      </c>
      <c r="P17" s="107">
        <v>4.4280442804428004</v>
      </c>
      <c r="Q17" s="107">
        <v>0.86580086580086602</v>
      </c>
      <c r="R17" s="107">
        <v>6.6420664206642099</v>
      </c>
      <c r="S17" s="107">
        <v>0.86580086580086602</v>
      </c>
      <c r="T17" s="107">
        <v>9.2250922509225095</v>
      </c>
      <c r="U17" s="107">
        <v>1.73160173160173</v>
      </c>
      <c r="V17" s="107">
        <v>11.808118081180799</v>
      </c>
      <c r="W17" s="107">
        <v>15</v>
      </c>
      <c r="X17" s="105">
        <v>2</v>
      </c>
      <c r="Y17" s="105">
        <v>8</v>
      </c>
      <c r="Z17" s="108" t="s">
        <v>132</v>
      </c>
      <c r="AB17" s="19">
        <f t="shared" si="0"/>
        <v>0</v>
      </c>
      <c r="AC17" s="19">
        <f t="shared" si="1"/>
        <v>1</v>
      </c>
      <c r="AD17" s="19">
        <f t="shared" si="2"/>
        <v>1</v>
      </c>
      <c r="AE17">
        <f t="shared" si="3"/>
        <v>0</v>
      </c>
    </row>
    <row r="18" spans="1:31" ht="15" customHeight="1">
      <c r="A18" s="103" t="s">
        <v>81</v>
      </c>
      <c r="B18" s="104">
        <v>2014</v>
      </c>
      <c r="C18" s="103" t="s">
        <v>114</v>
      </c>
      <c r="D18" s="105">
        <v>95</v>
      </c>
      <c r="E18" s="106">
        <v>39</v>
      </c>
      <c r="F18" s="106">
        <v>56</v>
      </c>
      <c r="G18" s="106">
        <v>0</v>
      </c>
      <c r="H18" s="106">
        <v>5</v>
      </c>
      <c r="I18" s="106">
        <v>2</v>
      </c>
      <c r="J18" s="106">
        <v>7</v>
      </c>
      <c r="K18" s="106">
        <v>2</v>
      </c>
      <c r="L18" s="106">
        <v>13</v>
      </c>
      <c r="M18" s="106">
        <v>3</v>
      </c>
      <c r="N18" s="106">
        <v>15</v>
      </c>
      <c r="O18" s="107">
        <v>0</v>
      </c>
      <c r="P18" s="107">
        <v>8.9285714285714306</v>
      </c>
      <c r="Q18" s="107">
        <v>5.1282051282051304</v>
      </c>
      <c r="R18" s="107">
        <v>12.5</v>
      </c>
      <c r="S18" s="107">
        <v>5.1282051282051304</v>
      </c>
      <c r="T18" s="107">
        <v>23.214285714285701</v>
      </c>
      <c r="U18" s="107">
        <v>7.6923076923076898</v>
      </c>
      <c r="V18" s="107">
        <v>26.785714285714299</v>
      </c>
      <c r="W18" s="107">
        <v>15</v>
      </c>
      <c r="X18" s="105">
        <v>3</v>
      </c>
      <c r="Y18" s="105">
        <v>1</v>
      </c>
      <c r="Z18" s="108" t="s">
        <v>132</v>
      </c>
      <c r="AB18" s="19">
        <f t="shared" si="0"/>
        <v>0</v>
      </c>
      <c r="AC18" s="19">
        <f t="shared" si="1"/>
        <v>0</v>
      </c>
      <c r="AD18" s="19">
        <f t="shared" si="2"/>
        <v>0</v>
      </c>
      <c r="AE18">
        <f t="shared" si="3"/>
        <v>0</v>
      </c>
    </row>
    <row r="19" spans="1:31" ht="15" customHeight="1">
      <c r="A19" s="103" t="s">
        <v>81</v>
      </c>
      <c r="B19" s="104">
        <v>2014</v>
      </c>
      <c r="C19" s="103" t="s">
        <v>115</v>
      </c>
      <c r="D19" s="105">
        <v>95</v>
      </c>
      <c r="E19" s="106">
        <v>43</v>
      </c>
      <c r="F19" s="106">
        <v>52</v>
      </c>
      <c r="G19" s="106">
        <v>0</v>
      </c>
      <c r="H19" s="106">
        <v>4</v>
      </c>
      <c r="I19" s="106">
        <v>2</v>
      </c>
      <c r="J19" s="106">
        <v>5</v>
      </c>
      <c r="K19" s="106">
        <v>2</v>
      </c>
      <c r="L19" s="106">
        <v>10</v>
      </c>
      <c r="M19" s="106">
        <v>3</v>
      </c>
      <c r="N19" s="106">
        <v>12</v>
      </c>
      <c r="O19" s="107">
        <v>0</v>
      </c>
      <c r="P19" s="107">
        <v>7.6923076923076898</v>
      </c>
      <c r="Q19" s="107">
        <v>4.6511627906976702</v>
      </c>
      <c r="R19" s="107">
        <v>9.6153846153846203</v>
      </c>
      <c r="S19" s="107">
        <v>4.6511627906976702</v>
      </c>
      <c r="T19" s="107">
        <v>19.230769230769202</v>
      </c>
      <c r="U19" s="107">
        <v>6.9767441860465098</v>
      </c>
      <c r="V19" s="107">
        <v>23.076923076923102</v>
      </c>
      <c r="W19" s="107">
        <v>15</v>
      </c>
      <c r="X19" s="105">
        <v>3</v>
      </c>
      <c r="Y19" s="105">
        <v>2</v>
      </c>
      <c r="Z19" s="108" t="s">
        <v>132</v>
      </c>
      <c r="AB19" s="19">
        <f t="shared" si="0"/>
        <v>0</v>
      </c>
      <c r="AC19" s="19">
        <f t="shared" si="1"/>
        <v>0</v>
      </c>
      <c r="AD19" s="19">
        <f t="shared" si="2"/>
        <v>0</v>
      </c>
      <c r="AE19">
        <f t="shared" si="3"/>
        <v>0</v>
      </c>
    </row>
    <row r="20" spans="1:31" ht="15" customHeight="1">
      <c r="A20" s="103" t="s">
        <v>81</v>
      </c>
      <c r="B20" s="104">
        <v>2014</v>
      </c>
      <c r="C20" s="103" t="s">
        <v>116</v>
      </c>
      <c r="D20" s="105">
        <v>93</v>
      </c>
      <c r="E20" s="106">
        <v>43</v>
      </c>
      <c r="F20" s="106">
        <v>50</v>
      </c>
      <c r="G20" s="106">
        <v>0</v>
      </c>
      <c r="H20" s="106">
        <v>4</v>
      </c>
      <c r="I20" s="106">
        <v>2</v>
      </c>
      <c r="J20" s="106">
        <v>5</v>
      </c>
      <c r="K20" s="106">
        <v>2</v>
      </c>
      <c r="L20" s="106">
        <v>10</v>
      </c>
      <c r="M20" s="106">
        <v>3</v>
      </c>
      <c r="N20" s="106">
        <v>12</v>
      </c>
      <c r="O20" s="107">
        <v>0</v>
      </c>
      <c r="P20" s="107">
        <v>8</v>
      </c>
      <c r="Q20" s="107">
        <v>4.6511627906976702</v>
      </c>
      <c r="R20" s="107">
        <v>10</v>
      </c>
      <c r="S20" s="107">
        <v>4.6511627906976702</v>
      </c>
      <c r="T20" s="107">
        <v>20</v>
      </c>
      <c r="U20" s="107">
        <v>6.9767441860465098</v>
      </c>
      <c r="V20" s="107">
        <v>24</v>
      </c>
      <c r="W20" s="107">
        <v>15</v>
      </c>
      <c r="X20" s="105">
        <v>3</v>
      </c>
      <c r="Y20" s="105">
        <v>3</v>
      </c>
      <c r="Z20" s="108" t="s">
        <v>132</v>
      </c>
      <c r="AB20" s="19">
        <f t="shared" si="0"/>
        <v>0</v>
      </c>
      <c r="AC20" s="19">
        <f t="shared" si="1"/>
        <v>0</v>
      </c>
      <c r="AD20" s="19">
        <f t="shared" si="2"/>
        <v>0</v>
      </c>
      <c r="AE20">
        <f t="shared" si="3"/>
        <v>0</v>
      </c>
    </row>
    <row r="21" spans="1:31" ht="15" customHeight="1">
      <c r="A21" s="103" t="s">
        <v>81</v>
      </c>
      <c r="B21" s="104">
        <v>2014</v>
      </c>
      <c r="C21" s="103" t="s">
        <v>117</v>
      </c>
      <c r="D21" s="105">
        <v>91</v>
      </c>
      <c r="E21" s="106">
        <v>40</v>
      </c>
      <c r="F21" s="106">
        <v>51</v>
      </c>
      <c r="G21" s="106">
        <v>0</v>
      </c>
      <c r="H21" s="106">
        <v>4</v>
      </c>
      <c r="I21" s="106">
        <v>1</v>
      </c>
      <c r="J21" s="106">
        <v>5</v>
      </c>
      <c r="K21" s="106">
        <v>2</v>
      </c>
      <c r="L21" s="106">
        <v>10</v>
      </c>
      <c r="M21" s="106">
        <v>3</v>
      </c>
      <c r="N21" s="106">
        <v>11</v>
      </c>
      <c r="O21" s="107">
        <v>0</v>
      </c>
      <c r="P21" s="107">
        <v>7.8431372549019596</v>
      </c>
      <c r="Q21" s="107">
        <v>2.5</v>
      </c>
      <c r="R21" s="107">
        <v>9.8039215686274499</v>
      </c>
      <c r="S21" s="107">
        <v>5</v>
      </c>
      <c r="T21" s="107">
        <v>19.6078431372549</v>
      </c>
      <c r="U21" s="107">
        <v>7.5</v>
      </c>
      <c r="V21" s="107">
        <v>21.568627450980401</v>
      </c>
      <c r="W21" s="107">
        <v>15</v>
      </c>
      <c r="X21" s="105">
        <v>3</v>
      </c>
      <c r="Y21" s="105">
        <v>4</v>
      </c>
      <c r="Z21" s="108" t="s">
        <v>132</v>
      </c>
      <c r="AB21" s="19">
        <f t="shared" si="0"/>
        <v>0</v>
      </c>
      <c r="AC21" s="19">
        <f t="shared" si="1"/>
        <v>0</v>
      </c>
      <c r="AD21" s="19">
        <f t="shared" si="2"/>
        <v>0</v>
      </c>
      <c r="AE21">
        <f t="shared" si="3"/>
        <v>0</v>
      </c>
    </row>
    <row r="22" spans="1:31" ht="15" customHeight="1">
      <c r="A22" s="103" t="s">
        <v>81</v>
      </c>
      <c r="B22" s="104">
        <v>2015</v>
      </c>
      <c r="C22" s="103" t="s">
        <v>133</v>
      </c>
      <c r="D22" s="105">
        <v>92</v>
      </c>
      <c r="E22" s="106">
        <v>39</v>
      </c>
      <c r="F22" s="106">
        <v>53</v>
      </c>
      <c r="G22" s="106">
        <v>0</v>
      </c>
      <c r="H22" s="106">
        <v>3</v>
      </c>
      <c r="I22" s="106">
        <v>1</v>
      </c>
      <c r="J22" s="106">
        <v>4</v>
      </c>
      <c r="K22" s="106">
        <v>2</v>
      </c>
      <c r="L22" s="106">
        <v>8</v>
      </c>
      <c r="M22" s="106">
        <v>3</v>
      </c>
      <c r="N22" s="106">
        <v>9</v>
      </c>
      <c r="O22" s="107">
        <v>0</v>
      </c>
      <c r="P22" s="107">
        <v>5.6603773584905701</v>
      </c>
      <c r="Q22" s="107">
        <v>2.5641025641025599</v>
      </c>
      <c r="R22" s="107">
        <v>7.5471698113207504</v>
      </c>
      <c r="S22" s="107">
        <v>5.1282051282051304</v>
      </c>
      <c r="T22" s="107">
        <v>15.094339622641501</v>
      </c>
      <c r="U22" s="107">
        <v>7.6923076923076898</v>
      </c>
      <c r="V22" s="107">
        <v>16.981132075471699</v>
      </c>
      <c r="W22" s="107">
        <v>15</v>
      </c>
      <c r="X22" s="105">
        <v>3</v>
      </c>
      <c r="Y22" s="105">
        <v>5</v>
      </c>
      <c r="Z22" s="108" t="s">
        <v>132</v>
      </c>
      <c r="AB22" s="19">
        <f t="shared" si="0"/>
        <v>0</v>
      </c>
      <c r="AC22" s="19">
        <f t="shared" si="1"/>
        <v>1</v>
      </c>
      <c r="AD22" s="19">
        <f t="shared" si="2"/>
        <v>0</v>
      </c>
      <c r="AE22">
        <f t="shared" si="3"/>
        <v>0</v>
      </c>
    </row>
    <row r="23" spans="1:31" ht="15" customHeight="1">
      <c r="A23" s="103" t="s">
        <v>81</v>
      </c>
      <c r="B23" s="104">
        <v>2015</v>
      </c>
      <c r="C23" s="103" t="s">
        <v>134</v>
      </c>
      <c r="D23" s="105">
        <v>88</v>
      </c>
      <c r="E23" s="106">
        <v>35</v>
      </c>
      <c r="F23" s="106">
        <v>53</v>
      </c>
      <c r="G23" s="106">
        <v>0</v>
      </c>
      <c r="H23" s="106">
        <v>3</v>
      </c>
      <c r="I23" s="106">
        <v>1</v>
      </c>
      <c r="J23" s="106">
        <v>4</v>
      </c>
      <c r="K23" s="106">
        <v>2</v>
      </c>
      <c r="L23" s="106">
        <v>7</v>
      </c>
      <c r="M23" s="106">
        <v>2</v>
      </c>
      <c r="N23" s="106">
        <v>8</v>
      </c>
      <c r="O23" s="107">
        <v>0</v>
      </c>
      <c r="P23" s="107">
        <v>5.6603773584905701</v>
      </c>
      <c r="Q23" s="107">
        <v>2.8571428571428599</v>
      </c>
      <c r="R23" s="107">
        <v>7.5471698113207504</v>
      </c>
      <c r="S23" s="107">
        <v>5.71428571428571</v>
      </c>
      <c r="T23" s="107">
        <v>13.207547169811299</v>
      </c>
      <c r="U23" s="107">
        <v>5.71428571428571</v>
      </c>
      <c r="V23" s="107">
        <v>15.094339622641501</v>
      </c>
      <c r="W23" s="107">
        <v>15</v>
      </c>
      <c r="X23" s="105">
        <v>3</v>
      </c>
      <c r="Y23" s="105">
        <v>6</v>
      </c>
      <c r="Z23" s="108" t="s">
        <v>132</v>
      </c>
      <c r="AB23" s="19">
        <f t="shared" si="0"/>
        <v>0</v>
      </c>
      <c r="AC23" s="19">
        <f t="shared" si="1"/>
        <v>1</v>
      </c>
      <c r="AD23" s="19">
        <f t="shared" si="2"/>
        <v>0</v>
      </c>
      <c r="AE23">
        <f t="shared" si="3"/>
        <v>0</v>
      </c>
    </row>
    <row r="24" spans="1:31" ht="15" customHeight="1">
      <c r="A24" s="103" t="s">
        <v>81</v>
      </c>
      <c r="B24" s="104">
        <v>2015</v>
      </c>
      <c r="C24" s="103" t="s">
        <v>135</v>
      </c>
      <c r="D24" s="105">
        <v>91</v>
      </c>
      <c r="E24" s="106">
        <v>36</v>
      </c>
      <c r="F24" s="106">
        <v>55</v>
      </c>
      <c r="G24" s="106">
        <v>0</v>
      </c>
      <c r="H24" s="106">
        <v>2</v>
      </c>
      <c r="I24" s="106">
        <v>1</v>
      </c>
      <c r="J24" s="106">
        <v>3</v>
      </c>
      <c r="K24" s="106">
        <v>2</v>
      </c>
      <c r="L24" s="106">
        <v>6</v>
      </c>
      <c r="M24" s="106">
        <v>2</v>
      </c>
      <c r="N24" s="106">
        <v>6</v>
      </c>
      <c r="O24" s="107">
        <v>0</v>
      </c>
      <c r="P24" s="107">
        <v>3.6363636363636398</v>
      </c>
      <c r="Q24" s="107">
        <v>2.7777777777777799</v>
      </c>
      <c r="R24" s="107">
        <v>5.4545454545454497</v>
      </c>
      <c r="S24" s="107">
        <v>5.5555555555555598</v>
      </c>
      <c r="T24" s="107">
        <v>10.909090909090899</v>
      </c>
      <c r="U24" s="107">
        <v>5.5555555555555598</v>
      </c>
      <c r="V24" s="107">
        <v>10.909090909090899</v>
      </c>
      <c r="W24" s="107">
        <v>15</v>
      </c>
      <c r="X24" s="105">
        <v>3</v>
      </c>
      <c r="Y24" s="105">
        <v>7</v>
      </c>
      <c r="Z24" s="108" t="s">
        <v>132</v>
      </c>
      <c r="AB24" s="19">
        <f t="shared" si="0"/>
        <v>0</v>
      </c>
      <c r="AC24" s="19">
        <f t="shared" si="1"/>
        <v>1</v>
      </c>
      <c r="AD24" s="19">
        <f t="shared" si="2"/>
        <v>0</v>
      </c>
      <c r="AE24">
        <f t="shared" si="3"/>
        <v>0</v>
      </c>
    </row>
    <row r="25" spans="1:31" ht="15" customHeight="1">
      <c r="A25" s="103" t="s">
        <v>81</v>
      </c>
      <c r="B25" s="104">
        <v>2015</v>
      </c>
      <c r="C25" s="103" t="s">
        <v>136</v>
      </c>
      <c r="D25" s="105">
        <v>102</v>
      </c>
      <c r="E25" s="106">
        <v>41</v>
      </c>
      <c r="F25" s="106">
        <v>61</v>
      </c>
      <c r="G25" s="106">
        <v>0</v>
      </c>
      <c r="H25" s="106">
        <v>2</v>
      </c>
      <c r="I25" s="106">
        <v>1</v>
      </c>
      <c r="J25" s="106">
        <v>3</v>
      </c>
      <c r="K25" s="106">
        <v>2</v>
      </c>
      <c r="L25" s="106">
        <v>6</v>
      </c>
      <c r="M25" s="106">
        <v>2</v>
      </c>
      <c r="N25" s="106">
        <v>6</v>
      </c>
      <c r="O25" s="107">
        <v>0</v>
      </c>
      <c r="P25" s="107">
        <v>3.27868852459016</v>
      </c>
      <c r="Q25" s="107">
        <v>2.4390243902439002</v>
      </c>
      <c r="R25" s="107">
        <v>4.9180327868852496</v>
      </c>
      <c r="S25" s="107">
        <v>4.8780487804878003</v>
      </c>
      <c r="T25" s="107">
        <v>9.8360655737704903</v>
      </c>
      <c r="U25" s="107">
        <v>4.8780487804878003</v>
      </c>
      <c r="V25" s="107">
        <v>9.8360655737704903</v>
      </c>
      <c r="W25" s="107">
        <v>15</v>
      </c>
      <c r="X25" s="105">
        <v>3</v>
      </c>
      <c r="Y25" s="105">
        <v>8</v>
      </c>
      <c r="Z25" s="108" t="s">
        <v>132</v>
      </c>
      <c r="AB25" s="19">
        <f t="shared" si="0"/>
        <v>0</v>
      </c>
      <c r="AC25" s="19">
        <f t="shared" si="1"/>
        <v>1</v>
      </c>
      <c r="AD25" s="19">
        <f t="shared" si="2"/>
        <v>1</v>
      </c>
      <c r="AE25">
        <f>AB25*AC25*AD25</f>
        <v>0</v>
      </c>
    </row>
    <row r="26" spans="1:31" ht="15" customHeight="1">
      <c r="A26" s="103" t="s">
        <v>23</v>
      </c>
      <c r="B26" s="104">
        <v>2014</v>
      </c>
      <c r="C26" s="103" t="s">
        <v>114</v>
      </c>
      <c r="D26" s="105">
        <v>35</v>
      </c>
      <c r="E26" s="106">
        <v>14</v>
      </c>
      <c r="F26" s="106">
        <v>21</v>
      </c>
      <c r="G26" s="106">
        <v>0</v>
      </c>
      <c r="H26" s="106">
        <v>0</v>
      </c>
      <c r="I26" s="106">
        <v>0</v>
      </c>
      <c r="J26" s="106">
        <v>1</v>
      </c>
      <c r="K26" s="106">
        <v>0</v>
      </c>
      <c r="L26" s="106">
        <v>2</v>
      </c>
      <c r="M26" s="106">
        <v>0</v>
      </c>
      <c r="N26" s="106">
        <v>4</v>
      </c>
      <c r="O26" s="107">
        <v>0</v>
      </c>
      <c r="P26" s="107">
        <v>0</v>
      </c>
      <c r="Q26" s="107">
        <v>0</v>
      </c>
      <c r="R26" s="107">
        <v>4.7619047619047601</v>
      </c>
      <c r="S26" s="107">
        <v>0</v>
      </c>
      <c r="T26" s="107">
        <v>9.5238095238095202</v>
      </c>
      <c r="U26" s="107">
        <v>0</v>
      </c>
      <c r="V26" s="107">
        <v>19.047619047619001</v>
      </c>
      <c r="W26" s="107">
        <v>15</v>
      </c>
      <c r="X26" s="105">
        <v>4</v>
      </c>
      <c r="Y26" s="105">
        <v>1</v>
      </c>
      <c r="Z26" s="108" t="s">
        <v>132</v>
      </c>
      <c r="AB26" s="19">
        <f t="shared" si="0"/>
        <v>0</v>
      </c>
      <c r="AC26" s="19">
        <f t="shared" si="1"/>
        <v>0</v>
      </c>
      <c r="AD26" s="19">
        <f t="shared" si="2"/>
        <v>0</v>
      </c>
      <c r="AE26">
        <f t="shared" si="3"/>
        <v>0</v>
      </c>
    </row>
    <row r="27" spans="1:31" ht="15" customHeight="1">
      <c r="A27" s="103" t="s">
        <v>23</v>
      </c>
      <c r="B27" s="104">
        <v>2014</v>
      </c>
      <c r="C27" s="103" t="s">
        <v>115</v>
      </c>
      <c r="D27" s="105">
        <v>40</v>
      </c>
      <c r="E27" s="106">
        <v>15</v>
      </c>
      <c r="F27" s="106">
        <v>25</v>
      </c>
      <c r="G27" s="106">
        <v>0</v>
      </c>
      <c r="H27" s="106">
        <v>0</v>
      </c>
      <c r="I27" s="106">
        <v>0</v>
      </c>
      <c r="J27" s="106">
        <v>1</v>
      </c>
      <c r="K27" s="106">
        <v>1</v>
      </c>
      <c r="L27" s="106">
        <v>2</v>
      </c>
      <c r="M27" s="106">
        <v>1</v>
      </c>
      <c r="N27" s="106">
        <v>4</v>
      </c>
      <c r="O27" s="107">
        <v>0</v>
      </c>
      <c r="P27" s="107">
        <v>0</v>
      </c>
      <c r="Q27" s="107">
        <v>0</v>
      </c>
      <c r="R27" s="107">
        <v>4</v>
      </c>
      <c r="S27" s="107">
        <v>6.6666666666666696</v>
      </c>
      <c r="T27" s="107">
        <v>8</v>
      </c>
      <c r="U27" s="107">
        <v>6.6666666666666696</v>
      </c>
      <c r="V27" s="107">
        <v>16</v>
      </c>
      <c r="W27" s="107">
        <v>15</v>
      </c>
      <c r="X27" s="105">
        <v>4</v>
      </c>
      <c r="Y27" s="105">
        <v>2</v>
      </c>
      <c r="Z27" s="108" t="s">
        <v>132</v>
      </c>
      <c r="AB27" s="19">
        <f t="shared" si="0"/>
        <v>0</v>
      </c>
      <c r="AC27" s="19">
        <f t="shared" si="1"/>
        <v>0</v>
      </c>
      <c r="AD27" s="19">
        <f t="shared" si="2"/>
        <v>0</v>
      </c>
      <c r="AE27">
        <f t="shared" si="3"/>
        <v>0</v>
      </c>
    </row>
    <row r="28" spans="1:31" ht="15" customHeight="1">
      <c r="A28" s="103" t="s">
        <v>23</v>
      </c>
      <c r="B28" s="104">
        <v>2014</v>
      </c>
      <c r="C28" s="103" t="s">
        <v>116</v>
      </c>
      <c r="D28" s="105">
        <v>55</v>
      </c>
      <c r="E28" s="106">
        <v>21</v>
      </c>
      <c r="F28" s="106">
        <v>34</v>
      </c>
      <c r="G28" s="106">
        <v>0</v>
      </c>
      <c r="H28" s="106">
        <v>0</v>
      </c>
      <c r="I28" s="106">
        <v>0</v>
      </c>
      <c r="J28" s="106">
        <v>1</v>
      </c>
      <c r="K28" s="106">
        <v>1</v>
      </c>
      <c r="L28" s="106">
        <v>2</v>
      </c>
      <c r="M28" s="106">
        <v>1</v>
      </c>
      <c r="N28" s="106">
        <v>4</v>
      </c>
      <c r="O28" s="107">
        <v>0</v>
      </c>
      <c r="P28" s="107">
        <v>0</v>
      </c>
      <c r="Q28" s="107">
        <v>0</v>
      </c>
      <c r="R28" s="107">
        <v>2.9411764705882399</v>
      </c>
      <c r="S28" s="107">
        <v>4.7619047619047601</v>
      </c>
      <c r="T28" s="107">
        <v>5.8823529411764701</v>
      </c>
      <c r="U28" s="107">
        <v>4.7619047619047601</v>
      </c>
      <c r="V28" s="107">
        <v>11.764705882352899</v>
      </c>
      <c r="W28" s="107">
        <v>15</v>
      </c>
      <c r="X28" s="105">
        <v>4</v>
      </c>
      <c r="Y28" s="105">
        <v>3</v>
      </c>
      <c r="Z28" s="108" t="s">
        <v>132</v>
      </c>
      <c r="AB28" s="19">
        <f t="shared" si="0"/>
        <v>0</v>
      </c>
      <c r="AC28" s="19">
        <f t="shared" si="1"/>
        <v>0</v>
      </c>
      <c r="AD28" s="19">
        <f t="shared" si="2"/>
        <v>0</v>
      </c>
      <c r="AE28">
        <f t="shared" si="3"/>
        <v>0</v>
      </c>
    </row>
    <row r="29" spans="1:31" ht="15" customHeight="1">
      <c r="A29" s="103" t="s">
        <v>23</v>
      </c>
      <c r="B29" s="104">
        <v>2014</v>
      </c>
      <c r="C29" s="103" t="s">
        <v>117</v>
      </c>
      <c r="D29" s="105">
        <v>62</v>
      </c>
      <c r="E29" s="106">
        <v>26</v>
      </c>
      <c r="F29" s="106">
        <v>36</v>
      </c>
      <c r="G29" s="106">
        <v>0</v>
      </c>
      <c r="H29" s="106">
        <v>1</v>
      </c>
      <c r="I29" s="106">
        <v>0</v>
      </c>
      <c r="J29" s="106">
        <v>2</v>
      </c>
      <c r="K29" s="106">
        <v>1</v>
      </c>
      <c r="L29" s="106">
        <v>3</v>
      </c>
      <c r="M29" s="106">
        <v>1</v>
      </c>
      <c r="N29" s="106">
        <v>5</v>
      </c>
      <c r="O29" s="107">
        <v>0</v>
      </c>
      <c r="P29" s="107">
        <v>2.7777777777777799</v>
      </c>
      <c r="Q29" s="107">
        <v>0</v>
      </c>
      <c r="R29" s="107">
        <v>5.5555555555555598</v>
      </c>
      <c r="S29" s="107">
        <v>3.8461538461538498</v>
      </c>
      <c r="T29" s="107">
        <v>8.3333333333333304</v>
      </c>
      <c r="U29" s="107">
        <v>3.8461538461538498</v>
      </c>
      <c r="V29" s="107">
        <v>13.8888888888889</v>
      </c>
      <c r="W29" s="107">
        <v>15</v>
      </c>
      <c r="X29" s="105">
        <v>4</v>
      </c>
      <c r="Y29" s="105">
        <v>4</v>
      </c>
      <c r="Z29" s="108" t="s">
        <v>132</v>
      </c>
      <c r="AB29" s="19">
        <f t="shared" si="0"/>
        <v>0</v>
      </c>
      <c r="AC29" s="19">
        <f t="shared" si="1"/>
        <v>0</v>
      </c>
      <c r="AD29" s="19">
        <f t="shared" si="2"/>
        <v>0</v>
      </c>
      <c r="AE29">
        <f t="shared" si="3"/>
        <v>0</v>
      </c>
    </row>
    <row r="30" spans="1:31" ht="15" customHeight="1">
      <c r="A30" s="103" t="s">
        <v>23</v>
      </c>
      <c r="B30" s="104">
        <v>2015</v>
      </c>
      <c r="C30" s="103" t="s">
        <v>133</v>
      </c>
      <c r="D30" s="105">
        <v>76</v>
      </c>
      <c r="E30" s="106">
        <v>35</v>
      </c>
      <c r="F30" s="106">
        <v>41</v>
      </c>
      <c r="G30" s="106">
        <v>0</v>
      </c>
      <c r="H30" s="106">
        <v>1</v>
      </c>
      <c r="I30" s="106">
        <v>0</v>
      </c>
      <c r="J30" s="106">
        <v>2</v>
      </c>
      <c r="K30" s="106">
        <v>1</v>
      </c>
      <c r="L30" s="106">
        <v>3</v>
      </c>
      <c r="M30" s="106">
        <v>1</v>
      </c>
      <c r="N30" s="106">
        <v>5</v>
      </c>
      <c r="O30" s="107">
        <v>0</v>
      </c>
      <c r="P30" s="107">
        <v>2.4390243902439002</v>
      </c>
      <c r="Q30" s="107">
        <v>0</v>
      </c>
      <c r="R30" s="107">
        <v>4.8780487804878003</v>
      </c>
      <c r="S30" s="107">
        <v>2.8571428571428599</v>
      </c>
      <c r="T30" s="107">
        <v>7.3170731707317103</v>
      </c>
      <c r="U30" s="107">
        <v>2.8571428571428599</v>
      </c>
      <c r="V30" s="107">
        <v>12.1951219512195</v>
      </c>
      <c r="W30" s="107">
        <v>15</v>
      </c>
      <c r="X30" s="105">
        <v>4</v>
      </c>
      <c r="Y30" s="105">
        <v>5</v>
      </c>
      <c r="Z30" s="108" t="s">
        <v>132</v>
      </c>
      <c r="AB30" s="19">
        <f t="shared" si="0"/>
        <v>0</v>
      </c>
      <c r="AC30" s="19">
        <f t="shared" si="1"/>
        <v>1</v>
      </c>
      <c r="AD30" s="19">
        <f t="shared" si="2"/>
        <v>0</v>
      </c>
      <c r="AE30" s="19">
        <f t="shared" si="3"/>
        <v>0</v>
      </c>
    </row>
    <row r="31" spans="1:31" ht="15" customHeight="1">
      <c r="A31" s="103" t="s">
        <v>23</v>
      </c>
      <c r="B31" s="104">
        <v>2015</v>
      </c>
      <c r="C31" s="103" t="s">
        <v>134</v>
      </c>
      <c r="D31" s="105">
        <v>102</v>
      </c>
      <c r="E31" s="106">
        <v>40</v>
      </c>
      <c r="F31" s="106">
        <v>62</v>
      </c>
      <c r="G31" s="106">
        <v>0</v>
      </c>
      <c r="H31" s="106">
        <v>1</v>
      </c>
      <c r="I31" s="106">
        <v>0</v>
      </c>
      <c r="J31" s="106">
        <v>2</v>
      </c>
      <c r="K31" s="106">
        <v>1</v>
      </c>
      <c r="L31" s="106">
        <v>3</v>
      </c>
      <c r="M31" s="106">
        <v>1</v>
      </c>
      <c r="N31" s="106">
        <v>5</v>
      </c>
      <c r="O31" s="107">
        <v>0</v>
      </c>
      <c r="P31" s="107">
        <v>1.61290322580645</v>
      </c>
      <c r="Q31" s="107">
        <v>0</v>
      </c>
      <c r="R31" s="107">
        <v>3.2258064516128999</v>
      </c>
      <c r="S31" s="107">
        <v>2.5</v>
      </c>
      <c r="T31" s="107">
        <v>4.8387096774193603</v>
      </c>
      <c r="U31" s="107">
        <v>2.5</v>
      </c>
      <c r="V31" s="107">
        <v>8.0645161290322598</v>
      </c>
      <c r="W31" s="107">
        <v>15</v>
      </c>
      <c r="X31" s="105">
        <v>4</v>
      </c>
      <c r="Y31" s="105">
        <v>6</v>
      </c>
      <c r="Z31" s="108" t="s">
        <v>132</v>
      </c>
      <c r="AB31" s="19">
        <f t="shared" si="0"/>
        <v>0</v>
      </c>
      <c r="AC31" s="19">
        <f t="shared" si="1"/>
        <v>1</v>
      </c>
      <c r="AD31" s="19">
        <f t="shared" si="2"/>
        <v>0</v>
      </c>
      <c r="AE31" s="19">
        <f t="shared" si="3"/>
        <v>0</v>
      </c>
    </row>
    <row r="32" spans="1:31" ht="15" customHeight="1">
      <c r="A32" s="103" t="s">
        <v>23</v>
      </c>
      <c r="B32" s="104">
        <v>2015</v>
      </c>
      <c r="C32" s="103" t="s">
        <v>135</v>
      </c>
      <c r="D32" s="105">
        <v>107</v>
      </c>
      <c r="E32" s="106">
        <v>44</v>
      </c>
      <c r="F32" s="106">
        <v>63</v>
      </c>
      <c r="G32" s="106">
        <v>0</v>
      </c>
      <c r="H32" s="106">
        <v>1</v>
      </c>
      <c r="I32" s="106">
        <v>0</v>
      </c>
      <c r="J32" s="106">
        <v>2</v>
      </c>
      <c r="K32" s="106">
        <v>1</v>
      </c>
      <c r="L32" s="106">
        <v>3</v>
      </c>
      <c r="M32" s="106">
        <v>1</v>
      </c>
      <c r="N32" s="106">
        <v>5</v>
      </c>
      <c r="O32" s="107">
        <v>0</v>
      </c>
      <c r="P32" s="107">
        <v>1.5873015873015901</v>
      </c>
      <c r="Q32" s="107">
        <v>0</v>
      </c>
      <c r="R32" s="107">
        <v>3.17460317460317</v>
      </c>
      <c r="S32" s="107">
        <v>2.2727272727272698</v>
      </c>
      <c r="T32" s="107">
        <v>4.7619047619047601</v>
      </c>
      <c r="U32" s="107">
        <v>2.2727272727272698</v>
      </c>
      <c r="V32" s="107">
        <v>7.9365079365079403</v>
      </c>
      <c r="W32" s="107">
        <v>15</v>
      </c>
      <c r="X32" s="105">
        <v>4</v>
      </c>
      <c r="Y32" s="105">
        <v>7</v>
      </c>
      <c r="Z32" s="108" t="s">
        <v>132</v>
      </c>
      <c r="AB32" s="19">
        <f t="shared" si="0"/>
        <v>0</v>
      </c>
      <c r="AC32" s="19">
        <f t="shared" si="1"/>
        <v>1</v>
      </c>
      <c r="AD32" s="19">
        <f t="shared" si="2"/>
        <v>0</v>
      </c>
      <c r="AE32" s="19">
        <f t="shared" si="3"/>
        <v>0</v>
      </c>
    </row>
    <row r="33" spans="1:31" ht="15" customHeight="1">
      <c r="A33" s="103" t="s">
        <v>23</v>
      </c>
      <c r="B33" s="104">
        <v>2015</v>
      </c>
      <c r="C33" s="103" t="s">
        <v>136</v>
      </c>
      <c r="D33" s="105">
        <v>106</v>
      </c>
      <c r="E33" s="106">
        <v>44</v>
      </c>
      <c r="F33" s="106">
        <v>62</v>
      </c>
      <c r="G33" s="106">
        <v>0</v>
      </c>
      <c r="H33" s="106">
        <v>1</v>
      </c>
      <c r="I33" s="106">
        <v>0</v>
      </c>
      <c r="J33" s="106">
        <v>2</v>
      </c>
      <c r="K33" s="106">
        <v>1</v>
      </c>
      <c r="L33" s="106">
        <v>3</v>
      </c>
      <c r="M33" s="106">
        <v>1</v>
      </c>
      <c r="N33" s="106">
        <v>5</v>
      </c>
      <c r="O33" s="107">
        <v>0</v>
      </c>
      <c r="P33" s="107">
        <v>1.61290322580645</v>
      </c>
      <c r="Q33" s="107">
        <v>0</v>
      </c>
      <c r="R33" s="107">
        <v>3.2258064516128999</v>
      </c>
      <c r="S33" s="107">
        <v>2.2727272727272698</v>
      </c>
      <c r="T33" s="107">
        <v>4.8387096774193603</v>
      </c>
      <c r="U33" s="107">
        <v>2.2727272727272698</v>
      </c>
      <c r="V33" s="107">
        <v>8.0645161290322598</v>
      </c>
      <c r="W33" s="107">
        <v>15</v>
      </c>
      <c r="X33" s="105">
        <v>4</v>
      </c>
      <c r="Y33" s="105">
        <v>8</v>
      </c>
      <c r="Z33" s="108" t="s">
        <v>132</v>
      </c>
      <c r="AB33" s="19">
        <f t="shared" si="0"/>
        <v>0</v>
      </c>
      <c r="AC33" s="19">
        <f t="shared" si="1"/>
        <v>1</v>
      </c>
      <c r="AD33" s="19">
        <f t="shared" si="2"/>
        <v>1</v>
      </c>
      <c r="AE33" s="19">
        <f t="shared" si="3"/>
        <v>0</v>
      </c>
    </row>
    <row r="34" spans="1:31" ht="15" customHeight="1">
      <c r="A34" s="103" t="s">
        <v>24</v>
      </c>
      <c r="B34" s="104">
        <v>2014</v>
      </c>
      <c r="C34" s="103" t="s">
        <v>114</v>
      </c>
      <c r="D34" s="105">
        <v>132</v>
      </c>
      <c r="E34" s="106">
        <v>132</v>
      </c>
      <c r="F34" s="106">
        <v>0</v>
      </c>
      <c r="G34" s="106">
        <v>2</v>
      </c>
      <c r="H34" s="106">
        <v>0</v>
      </c>
      <c r="I34" s="106">
        <v>7</v>
      </c>
      <c r="J34" s="106">
        <v>0</v>
      </c>
      <c r="K34" s="106">
        <v>19</v>
      </c>
      <c r="L34" s="106">
        <v>0</v>
      </c>
      <c r="M34" s="106">
        <v>34</v>
      </c>
      <c r="N34" s="106">
        <v>0</v>
      </c>
      <c r="O34" s="107">
        <v>1.51515151515152</v>
      </c>
      <c r="P34" s="102"/>
      <c r="Q34" s="107">
        <v>5.3030303030303001</v>
      </c>
      <c r="R34" s="102"/>
      <c r="S34" s="107">
        <v>14.3939393939394</v>
      </c>
      <c r="T34" s="102"/>
      <c r="U34" s="107">
        <v>25.7575757575758</v>
      </c>
      <c r="V34" s="102"/>
      <c r="W34" s="107">
        <v>15</v>
      </c>
      <c r="X34" s="105">
        <v>5</v>
      </c>
      <c r="Y34" s="105">
        <v>1</v>
      </c>
      <c r="Z34" s="108" t="s">
        <v>132</v>
      </c>
      <c r="AB34" s="19">
        <f t="shared" si="0"/>
        <v>0</v>
      </c>
      <c r="AC34" s="19">
        <f t="shared" si="1"/>
        <v>0</v>
      </c>
      <c r="AD34" s="19">
        <f t="shared" si="2"/>
        <v>0</v>
      </c>
      <c r="AE34">
        <f t="shared" si="3"/>
        <v>0</v>
      </c>
    </row>
    <row r="35" spans="1:31" ht="15" customHeight="1">
      <c r="A35" s="103" t="s">
        <v>24</v>
      </c>
      <c r="B35" s="104">
        <v>2014</v>
      </c>
      <c r="C35" s="103" t="s">
        <v>115</v>
      </c>
      <c r="D35" s="105">
        <v>125</v>
      </c>
      <c r="E35" s="106">
        <v>125</v>
      </c>
      <c r="F35" s="106">
        <v>0</v>
      </c>
      <c r="G35" s="106">
        <v>1</v>
      </c>
      <c r="H35" s="106">
        <v>0</v>
      </c>
      <c r="I35" s="106">
        <v>8</v>
      </c>
      <c r="J35" s="106">
        <v>0</v>
      </c>
      <c r="K35" s="106">
        <v>20</v>
      </c>
      <c r="L35" s="106">
        <v>0</v>
      </c>
      <c r="M35" s="106">
        <v>31</v>
      </c>
      <c r="N35" s="106">
        <v>0</v>
      </c>
      <c r="O35" s="107">
        <v>0.8</v>
      </c>
      <c r="P35" s="102"/>
      <c r="Q35" s="107">
        <v>6.4</v>
      </c>
      <c r="R35" s="102"/>
      <c r="S35" s="107">
        <v>16</v>
      </c>
      <c r="T35" s="102"/>
      <c r="U35" s="107">
        <v>24.8</v>
      </c>
      <c r="V35" s="102"/>
      <c r="W35" s="107">
        <v>15</v>
      </c>
      <c r="X35" s="105">
        <v>5</v>
      </c>
      <c r="Y35" s="105">
        <v>2</v>
      </c>
      <c r="Z35" s="108" t="s">
        <v>132</v>
      </c>
      <c r="AB35" s="19">
        <f t="shared" si="0"/>
        <v>0</v>
      </c>
      <c r="AC35" s="19">
        <f t="shared" si="1"/>
        <v>0</v>
      </c>
      <c r="AD35" s="19">
        <f t="shared" si="2"/>
        <v>0</v>
      </c>
      <c r="AE35">
        <f t="shared" si="3"/>
        <v>0</v>
      </c>
    </row>
    <row r="36" spans="1:31" ht="15" customHeight="1">
      <c r="A36" s="103" t="s">
        <v>24</v>
      </c>
      <c r="B36" s="104">
        <v>2014</v>
      </c>
      <c r="C36" s="103" t="s">
        <v>116</v>
      </c>
      <c r="D36" s="105">
        <v>117</v>
      </c>
      <c r="E36" s="106">
        <v>117</v>
      </c>
      <c r="F36" s="106">
        <v>0</v>
      </c>
      <c r="G36" s="106">
        <v>1</v>
      </c>
      <c r="H36" s="106">
        <v>0</v>
      </c>
      <c r="I36" s="106">
        <v>8</v>
      </c>
      <c r="J36" s="106">
        <v>0</v>
      </c>
      <c r="K36" s="106">
        <v>19</v>
      </c>
      <c r="L36" s="106">
        <v>0</v>
      </c>
      <c r="M36" s="106">
        <v>28</v>
      </c>
      <c r="N36" s="106">
        <v>0</v>
      </c>
      <c r="O36" s="107">
        <v>0.854700854700855</v>
      </c>
      <c r="P36" s="102"/>
      <c r="Q36" s="107">
        <v>6.83760683760684</v>
      </c>
      <c r="R36" s="102"/>
      <c r="S36" s="107">
        <v>16.239316239316199</v>
      </c>
      <c r="T36" s="102"/>
      <c r="U36" s="107">
        <v>23.9316239316239</v>
      </c>
      <c r="V36" s="102"/>
      <c r="W36" s="107">
        <v>15</v>
      </c>
      <c r="X36" s="105">
        <v>5</v>
      </c>
      <c r="Y36" s="105">
        <v>3</v>
      </c>
      <c r="Z36" s="108" t="s">
        <v>132</v>
      </c>
      <c r="AB36" s="19">
        <f t="shared" si="0"/>
        <v>0</v>
      </c>
      <c r="AC36" s="19">
        <f t="shared" si="1"/>
        <v>0</v>
      </c>
      <c r="AD36" s="19">
        <f t="shared" si="2"/>
        <v>0</v>
      </c>
      <c r="AE36">
        <f t="shared" si="3"/>
        <v>0</v>
      </c>
    </row>
    <row r="37" spans="1:31" ht="15" customHeight="1">
      <c r="A37" s="103" t="s">
        <v>24</v>
      </c>
      <c r="B37" s="104">
        <v>2014</v>
      </c>
      <c r="C37" s="103" t="s">
        <v>117</v>
      </c>
      <c r="D37" s="105">
        <v>111</v>
      </c>
      <c r="E37" s="106">
        <v>111</v>
      </c>
      <c r="F37" s="106">
        <v>0</v>
      </c>
      <c r="G37" s="106">
        <v>1</v>
      </c>
      <c r="H37" s="106">
        <v>0</v>
      </c>
      <c r="I37" s="106">
        <v>9</v>
      </c>
      <c r="J37" s="106">
        <v>0</v>
      </c>
      <c r="K37" s="106">
        <v>20</v>
      </c>
      <c r="L37" s="106">
        <v>0</v>
      </c>
      <c r="M37" s="106">
        <v>27</v>
      </c>
      <c r="N37" s="106">
        <v>0</v>
      </c>
      <c r="O37" s="107">
        <v>0.90090090090090102</v>
      </c>
      <c r="P37" s="102"/>
      <c r="Q37" s="107">
        <v>8.1081081081081106</v>
      </c>
      <c r="R37" s="102"/>
      <c r="S37" s="107">
        <v>18.018018018018001</v>
      </c>
      <c r="T37" s="102"/>
      <c r="U37" s="107">
        <v>24.324324324324301</v>
      </c>
      <c r="V37" s="102"/>
      <c r="W37" s="107">
        <v>15</v>
      </c>
      <c r="X37" s="105">
        <v>5</v>
      </c>
      <c r="Y37" s="105">
        <v>4</v>
      </c>
      <c r="Z37" s="108" t="s">
        <v>132</v>
      </c>
      <c r="AB37" s="19">
        <f t="shared" si="0"/>
        <v>0</v>
      </c>
      <c r="AC37" s="19">
        <f t="shared" si="1"/>
        <v>0</v>
      </c>
      <c r="AD37" s="19">
        <f t="shared" si="2"/>
        <v>0</v>
      </c>
      <c r="AE37">
        <f t="shared" si="3"/>
        <v>0</v>
      </c>
    </row>
    <row r="38" spans="1:31" ht="15" customHeight="1">
      <c r="A38" s="103" t="s">
        <v>24</v>
      </c>
      <c r="B38" s="104">
        <v>2015</v>
      </c>
      <c r="C38" s="103" t="s">
        <v>133</v>
      </c>
      <c r="D38" s="105">
        <v>114</v>
      </c>
      <c r="E38" s="106">
        <v>114</v>
      </c>
      <c r="F38" s="106">
        <v>0</v>
      </c>
      <c r="G38" s="106">
        <v>2</v>
      </c>
      <c r="H38" s="106">
        <v>0</v>
      </c>
      <c r="I38" s="106">
        <v>9</v>
      </c>
      <c r="J38" s="106">
        <v>0</v>
      </c>
      <c r="K38" s="106">
        <v>17</v>
      </c>
      <c r="L38" s="106">
        <v>0</v>
      </c>
      <c r="M38" s="106">
        <v>23</v>
      </c>
      <c r="N38" s="106">
        <v>0</v>
      </c>
      <c r="O38" s="107">
        <v>1.7543859649122799</v>
      </c>
      <c r="P38" s="102"/>
      <c r="Q38" s="107">
        <v>7.8947368421052602</v>
      </c>
      <c r="R38" s="102"/>
      <c r="S38" s="107">
        <v>14.912280701754399</v>
      </c>
      <c r="T38" s="102"/>
      <c r="U38" s="107">
        <v>20.175438596491201</v>
      </c>
      <c r="V38" s="102"/>
      <c r="W38" s="107">
        <v>15</v>
      </c>
      <c r="X38" s="105">
        <v>5</v>
      </c>
      <c r="Y38" s="105">
        <v>5</v>
      </c>
      <c r="Z38" s="108" t="s">
        <v>132</v>
      </c>
      <c r="AB38" s="19">
        <f t="shared" si="0"/>
        <v>0</v>
      </c>
      <c r="AC38" s="19">
        <f t="shared" si="1"/>
        <v>1</v>
      </c>
      <c r="AD38" s="19">
        <f t="shared" si="2"/>
        <v>0</v>
      </c>
      <c r="AE38">
        <f t="shared" si="3"/>
        <v>0</v>
      </c>
    </row>
    <row r="39" spans="1:31" ht="15" customHeight="1">
      <c r="A39" s="103" t="s">
        <v>24</v>
      </c>
      <c r="B39" s="104">
        <v>2015</v>
      </c>
      <c r="C39" s="103" t="s">
        <v>134</v>
      </c>
      <c r="D39" s="105">
        <v>120</v>
      </c>
      <c r="E39" s="106">
        <v>120</v>
      </c>
      <c r="F39" s="106">
        <v>0</v>
      </c>
      <c r="G39" s="106">
        <v>2</v>
      </c>
      <c r="H39" s="106">
        <v>0</v>
      </c>
      <c r="I39" s="106">
        <v>12</v>
      </c>
      <c r="J39" s="106">
        <v>0</v>
      </c>
      <c r="K39" s="106">
        <v>19</v>
      </c>
      <c r="L39" s="106">
        <v>0</v>
      </c>
      <c r="M39" s="106">
        <v>25</v>
      </c>
      <c r="N39" s="106">
        <v>0</v>
      </c>
      <c r="O39" s="107">
        <v>1.6666666666666701</v>
      </c>
      <c r="P39" s="102"/>
      <c r="Q39" s="107">
        <v>10</v>
      </c>
      <c r="R39" s="102"/>
      <c r="S39" s="107">
        <v>15.8333333333333</v>
      </c>
      <c r="T39" s="102"/>
      <c r="U39" s="107">
        <v>20.8333333333333</v>
      </c>
      <c r="V39" s="102"/>
      <c r="W39" s="107">
        <v>15</v>
      </c>
      <c r="X39" s="105">
        <v>5</v>
      </c>
      <c r="Y39" s="105">
        <v>6</v>
      </c>
      <c r="Z39" s="108" t="s">
        <v>132</v>
      </c>
      <c r="AB39" s="19">
        <f t="shared" si="0"/>
        <v>0</v>
      </c>
      <c r="AC39" s="19">
        <f t="shared" si="1"/>
        <v>1</v>
      </c>
      <c r="AD39" s="19">
        <f t="shared" si="2"/>
        <v>0</v>
      </c>
      <c r="AE39">
        <f t="shared" si="3"/>
        <v>0</v>
      </c>
    </row>
    <row r="40" spans="1:31" ht="15" customHeight="1">
      <c r="A40" s="103" t="s">
        <v>24</v>
      </c>
      <c r="B40" s="104">
        <v>2015</v>
      </c>
      <c r="C40" s="103" t="s">
        <v>135</v>
      </c>
      <c r="D40" s="105">
        <v>133</v>
      </c>
      <c r="E40" s="106">
        <v>133</v>
      </c>
      <c r="F40" s="106">
        <v>0</v>
      </c>
      <c r="G40" s="106">
        <v>2</v>
      </c>
      <c r="H40" s="106">
        <v>0</v>
      </c>
      <c r="I40" s="106">
        <v>13</v>
      </c>
      <c r="J40" s="106">
        <v>0</v>
      </c>
      <c r="K40" s="106">
        <v>19</v>
      </c>
      <c r="L40" s="106">
        <v>0</v>
      </c>
      <c r="M40" s="106">
        <v>24</v>
      </c>
      <c r="N40" s="106">
        <v>0</v>
      </c>
      <c r="O40" s="107">
        <v>1.5037593984962401</v>
      </c>
      <c r="P40" s="102"/>
      <c r="Q40" s="107">
        <v>9.77443609022556</v>
      </c>
      <c r="R40" s="102"/>
      <c r="S40" s="107">
        <v>14.285714285714301</v>
      </c>
      <c r="T40" s="102"/>
      <c r="U40" s="107">
        <v>18.045112781954899</v>
      </c>
      <c r="V40" s="102"/>
      <c r="W40" s="107">
        <v>15</v>
      </c>
      <c r="X40" s="105">
        <v>5</v>
      </c>
      <c r="Y40" s="105">
        <v>7</v>
      </c>
      <c r="Z40" s="108" t="s">
        <v>132</v>
      </c>
      <c r="AB40" s="19">
        <f t="shared" si="0"/>
        <v>0</v>
      </c>
      <c r="AC40" s="19">
        <f t="shared" si="1"/>
        <v>1</v>
      </c>
      <c r="AD40" s="19">
        <f t="shared" si="2"/>
        <v>0</v>
      </c>
      <c r="AE40">
        <f t="shared" si="3"/>
        <v>0</v>
      </c>
    </row>
    <row r="41" spans="1:31" ht="15" customHeight="1">
      <c r="A41" s="103" t="s">
        <v>24</v>
      </c>
      <c r="B41" s="104">
        <v>2015</v>
      </c>
      <c r="C41" s="103" t="s">
        <v>136</v>
      </c>
      <c r="D41" s="105">
        <v>132</v>
      </c>
      <c r="E41" s="106">
        <v>132</v>
      </c>
      <c r="F41" s="106">
        <v>0</v>
      </c>
      <c r="G41" s="106">
        <v>4</v>
      </c>
      <c r="H41" s="106">
        <v>0</v>
      </c>
      <c r="I41" s="106">
        <v>13</v>
      </c>
      <c r="J41" s="106">
        <v>0</v>
      </c>
      <c r="K41" s="106">
        <v>19</v>
      </c>
      <c r="L41" s="106">
        <v>0</v>
      </c>
      <c r="M41" s="106">
        <v>21</v>
      </c>
      <c r="N41" s="106">
        <v>0</v>
      </c>
      <c r="O41" s="107">
        <v>3.0303030303030298</v>
      </c>
      <c r="P41" s="102"/>
      <c r="Q41" s="107">
        <v>9.8484848484848495</v>
      </c>
      <c r="R41" s="102"/>
      <c r="S41" s="107">
        <v>14.3939393939394</v>
      </c>
      <c r="T41" s="102"/>
      <c r="U41" s="107">
        <v>15.909090909090899</v>
      </c>
      <c r="V41" s="102"/>
      <c r="W41" s="107">
        <v>15</v>
      </c>
      <c r="X41" s="105">
        <v>5</v>
      </c>
      <c r="Y41" s="105">
        <v>8</v>
      </c>
      <c r="Z41" s="108" t="s">
        <v>132</v>
      </c>
      <c r="AB41" s="19">
        <f t="shared" si="0"/>
        <v>0</v>
      </c>
      <c r="AC41" s="19">
        <f t="shared" si="1"/>
        <v>1</v>
      </c>
      <c r="AD41" s="19">
        <f t="shared" si="2"/>
        <v>1</v>
      </c>
      <c r="AE41">
        <f t="shared" si="3"/>
        <v>0</v>
      </c>
    </row>
    <row r="42" spans="1:31" ht="15" customHeight="1">
      <c r="A42" s="103" t="s">
        <v>25</v>
      </c>
      <c r="B42" s="104">
        <v>2014</v>
      </c>
      <c r="C42" s="103" t="s">
        <v>114</v>
      </c>
      <c r="D42" s="105">
        <v>190</v>
      </c>
      <c r="E42" s="106">
        <v>119</v>
      </c>
      <c r="F42" s="106">
        <v>71</v>
      </c>
      <c r="G42" s="106">
        <v>0</v>
      </c>
      <c r="H42" s="106">
        <v>8</v>
      </c>
      <c r="I42" s="106">
        <v>2</v>
      </c>
      <c r="J42" s="106">
        <v>12</v>
      </c>
      <c r="K42" s="106">
        <v>7</v>
      </c>
      <c r="L42" s="106">
        <v>15</v>
      </c>
      <c r="M42" s="106">
        <v>12</v>
      </c>
      <c r="N42" s="106">
        <v>25</v>
      </c>
      <c r="O42" s="107">
        <v>0</v>
      </c>
      <c r="P42" s="107">
        <v>11.2676056338028</v>
      </c>
      <c r="Q42" s="107">
        <v>1.6806722689075599</v>
      </c>
      <c r="R42" s="107">
        <v>16.901408450704199</v>
      </c>
      <c r="S42" s="107">
        <v>5.8823529411764701</v>
      </c>
      <c r="T42" s="107">
        <v>21.126760563380302</v>
      </c>
      <c r="U42" s="107">
        <v>10.084033613445399</v>
      </c>
      <c r="V42" s="107">
        <v>35.2112676056338</v>
      </c>
      <c r="W42" s="107">
        <v>15</v>
      </c>
      <c r="X42" s="105">
        <v>6</v>
      </c>
      <c r="Y42" s="105">
        <v>1</v>
      </c>
      <c r="Z42" s="108" t="s">
        <v>132</v>
      </c>
      <c r="AB42" s="19">
        <f t="shared" si="0"/>
        <v>0</v>
      </c>
      <c r="AC42" s="19">
        <f t="shared" si="1"/>
        <v>0</v>
      </c>
      <c r="AD42" s="19">
        <f t="shared" si="2"/>
        <v>0</v>
      </c>
      <c r="AE42">
        <f t="shared" si="3"/>
        <v>0</v>
      </c>
    </row>
    <row r="43" spans="1:31" ht="15" customHeight="1">
      <c r="A43" s="103" t="s">
        <v>25</v>
      </c>
      <c r="B43" s="104">
        <v>2014</v>
      </c>
      <c r="C43" s="103" t="s">
        <v>115</v>
      </c>
      <c r="D43" s="105">
        <v>170</v>
      </c>
      <c r="E43" s="106">
        <v>106</v>
      </c>
      <c r="F43" s="106">
        <v>64</v>
      </c>
      <c r="G43" s="106">
        <v>0</v>
      </c>
      <c r="H43" s="106">
        <v>6</v>
      </c>
      <c r="I43" s="106">
        <v>2</v>
      </c>
      <c r="J43" s="106">
        <v>9</v>
      </c>
      <c r="K43" s="106">
        <v>6</v>
      </c>
      <c r="L43" s="106">
        <v>12</v>
      </c>
      <c r="M43" s="106">
        <v>10</v>
      </c>
      <c r="N43" s="106">
        <v>22</v>
      </c>
      <c r="O43" s="107">
        <v>0</v>
      </c>
      <c r="P43" s="107">
        <v>9.375</v>
      </c>
      <c r="Q43" s="107">
        <v>1.88679245283019</v>
      </c>
      <c r="R43" s="107">
        <v>14.0625</v>
      </c>
      <c r="S43" s="107">
        <v>5.6603773584905701</v>
      </c>
      <c r="T43" s="107">
        <v>18.75</v>
      </c>
      <c r="U43" s="107">
        <v>9.4339622641509404</v>
      </c>
      <c r="V43" s="107">
        <v>34.375</v>
      </c>
      <c r="W43" s="107">
        <v>15</v>
      </c>
      <c r="X43" s="105">
        <v>6</v>
      </c>
      <c r="Y43" s="105">
        <v>2</v>
      </c>
      <c r="Z43" s="108" t="s">
        <v>132</v>
      </c>
      <c r="AB43" s="19">
        <f t="shared" si="0"/>
        <v>0</v>
      </c>
      <c r="AC43" s="19">
        <f t="shared" si="1"/>
        <v>0</v>
      </c>
      <c r="AD43" s="19">
        <f t="shared" si="2"/>
        <v>0</v>
      </c>
      <c r="AE43">
        <f t="shared" si="3"/>
        <v>0</v>
      </c>
    </row>
    <row r="44" spans="1:31" ht="15" customHeight="1">
      <c r="A44" s="103" t="s">
        <v>25</v>
      </c>
      <c r="B44" s="104">
        <v>2014</v>
      </c>
      <c r="C44" s="103" t="s">
        <v>116</v>
      </c>
      <c r="D44" s="105">
        <v>160</v>
      </c>
      <c r="E44" s="106">
        <v>104</v>
      </c>
      <c r="F44" s="106">
        <v>56</v>
      </c>
      <c r="G44" s="106">
        <v>0</v>
      </c>
      <c r="H44" s="106">
        <v>4</v>
      </c>
      <c r="I44" s="106">
        <v>1</v>
      </c>
      <c r="J44" s="106">
        <v>7</v>
      </c>
      <c r="K44" s="106">
        <v>5</v>
      </c>
      <c r="L44" s="106">
        <v>10</v>
      </c>
      <c r="M44" s="106">
        <v>8</v>
      </c>
      <c r="N44" s="106">
        <v>19</v>
      </c>
      <c r="O44" s="107">
        <v>0</v>
      </c>
      <c r="P44" s="107">
        <v>7.1428571428571397</v>
      </c>
      <c r="Q44" s="107">
        <v>0.96153846153846201</v>
      </c>
      <c r="R44" s="107">
        <v>12.5</v>
      </c>
      <c r="S44" s="107">
        <v>4.8076923076923102</v>
      </c>
      <c r="T44" s="107">
        <v>17.8571428571429</v>
      </c>
      <c r="U44" s="107">
        <v>7.6923076923076898</v>
      </c>
      <c r="V44" s="107">
        <v>33.928571428571402</v>
      </c>
      <c r="W44" s="107">
        <v>15</v>
      </c>
      <c r="X44" s="105">
        <v>6</v>
      </c>
      <c r="Y44" s="105">
        <v>3</v>
      </c>
      <c r="Z44" s="108" t="s">
        <v>132</v>
      </c>
      <c r="AB44" s="19">
        <f t="shared" si="0"/>
        <v>0</v>
      </c>
      <c r="AC44" s="19">
        <f t="shared" si="1"/>
        <v>0</v>
      </c>
      <c r="AD44" s="19">
        <f t="shared" si="2"/>
        <v>0</v>
      </c>
      <c r="AE44">
        <f t="shared" si="3"/>
        <v>0</v>
      </c>
    </row>
    <row r="45" spans="1:31" ht="15" customHeight="1">
      <c r="A45" s="103" t="s">
        <v>25</v>
      </c>
      <c r="B45" s="104">
        <v>2014</v>
      </c>
      <c r="C45" s="103" t="s">
        <v>117</v>
      </c>
      <c r="D45" s="105">
        <v>147</v>
      </c>
      <c r="E45" s="106">
        <v>101</v>
      </c>
      <c r="F45" s="106">
        <v>46</v>
      </c>
      <c r="G45" s="106">
        <v>0</v>
      </c>
      <c r="H45" s="106">
        <v>2</v>
      </c>
      <c r="I45" s="106">
        <v>2</v>
      </c>
      <c r="J45" s="106">
        <v>5</v>
      </c>
      <c r="K45" s="106">
        <v>6</v>
      </c>
      <c r="L45" s="106">
        <v>7</v>
      </c>
      <c r="M45" s="106">
        <v>8</v>
      </c>
      <c r="N45" s="106">
        <v>14</v>
      </c>
      <c r="O45" s="107">
        <v>0</v>
      </c>
      <c r="P45" s="107">
        <v>4.3478260869565197</v>
      </c>
      <c r="Q45" s="107">
        <v>1.98019801980198</v>
      </c>
      <c r="R45" s="107">
        <v>10.869565217391299</v>
      </c>
      <c r="S45" s="107">
        <v>5.9405940594059397</v>
      </c>
      <c r="T45" s="107">
        <v>15.2173913043478</v>
      </c>
      <c r="U45" s="107">
        <v>7.9207920792079198</v>
      </c>
      <c r="V45" s="107">
        <v>30.434782608695699</v>
      </c>
      <c r="W45" s="107">
        <v>15</v>
      </c>
      <c r="X45" s="105">
        <v>6</v>
      </c>
      <c r="Y45" s="105">
        <v>4</v>
      </c>
      <c r="Z45" s="108" t="s">
        <v>132</v>
      </c>
      <c r="AB45" s="19">
        <f t="shared" si="0"/>
        <v>0</v>
      </c>
      <c r="AC45" s="19">
        <f t="shared" si="1"/>
        <v>0</v>
      </c>
      <c r="AD45" s="19">
        <f t="shared" si="2"/>
        <v>0</v>
      </c>
      <c r="AE45">
        <f t="shared" si="3"/>
        <v>0</v>
      </c>
    </row>
    <row r="46" spans="1:31" ht="15" customHeight="1">
      <c r="A46" s="103" t="s">
        <v>25</v>
      </c>
      <c r="B46" s="104">
        <v>2015</v>
      </c>
      <c r="C46" s="103" t="s">
        <v>133</v>
      </c>
      <c r="D46" s="105">
        <v>142</v>
      </c>
      <c r="E46" s="106">
        <v>103</v>
      </c>
      <c r="F46" s="106">
        <v>39</v>
      </c>
      <c r="G46" s="106">
        <v>1</v>
      </c>
      <c r="H46" s="106">
        <v>2</v>
      </c>
      <c r="I46" s="106">
        <v>3</v>
      </c>
      <c r="J46" s="106">
        <v>5</v>
      </c>
      <c r="K46" s="106">
        <v>7</v>
      </c>
      <c r="L46" s="106">
        <v>6</v>
      </c>
      <c r="M46" s="106">
        <v>8</v>
      </c>
      <c r="N46" s="106">
        <v>12</v>
      </c>
      <c r="O46" s="107">
        <v>0.970873786407767</v>
      </c>
      <c r="P46" s="107">
        <v>5.1282051282051304</v>
      </c>
      <c r="Q46" s="107">
        <v>2.9126213592233001</v>
      </c>
      <c r="R46" s="107">
        <v>12.8205128205128</v>
      </c>
      <c r="S46" s="107">
        <v>6.7961165048543704</v>
      </c>
      <c r="T46" s="107">
        <v>15.384615384615399</v>
      </c>
      <c r="U46" s="107">
        <v>7.7669902912621396</v>
      </c>
      <c r="V46" s="107">
        <v>30.769230769230798</v>
      </c>
      <c r="W46" s="107">
        <v>15</v>
      </c>
      <c r="X46" s="105">
        <v>6</v>
      </c>
      <c r="Y46" s="105">
        <v>5</v>
      </c>
      <c r="Z46" s="108" t="s">
        <v>132</v>
      </c>
      <c r="AB46" s="19">
        <f t="shared" si="0"/>
        <v>0</v>
      </c>
      <c r="AC46" s="19">
        <f t="shared" si="1"/>
        <v>1</v>
      </c>
      <c r="AD46" s="19">
        <f t="shared" si="2"/>
        <v>0</v>
      </c>
      <c r="AE46">
        <f t="shared" si="3"/>
        <v>0</v>
      </c>
    </row>
    <row r="47" spans="1:31" ht="15" customHeight="1">
      <c r="A47" s="103" t="s">
        <v>25</v>
      </c>
      <c r="B47" s="104">
        <v>2015</v>
      </c>
      <c r="C47" s="103" t="s">
        <v>134</v>
      </c>
      <c r="D47" s="105">
        <v>129</v>
      </c>
      <c r="E47" s="106">
        <v>99</v>
      </c>
      <c r="F47" s="106">
        <v>30</v>
      </c>
      <c r="G47" s="106">
        <v>1</v>
      </c>
      <c r="H47" s="106">
        <v>0</v>
      </c>
      <c r="I47" s="106">
        <v>2</v>
      </c>
      <c r="J47" s="106">
        <v>3</v>
      </c>
      <c r="K47" s="106">
        <v>7</v>
      </c>
      <c r="L47" s="106">
        <v>4</v>
      </c>
      <c r="M47" s="106">
        <v>8</v>
      </c>
      <c r="N47" s="106">
        <v>10</v>
      </c>
      <c r="O47" s="107">
        <v>1.0101010101010099</v>
      </c>
      <c r="P47" s="107">
        <v>0</v>
      </c>
      <c r="Q47" s="107">
        <v>2.0202020202020199</v>
      </c>
      <c r="R47" s="107">
        <v>10</v>
      </c>
      <c r="S47" s="107">
        <v>7.0707070707070701</v>
      </c>
      <c r="T47" s="107">
        <v>13.3333333333333</v>
      </c>
      <c r="U47" s="107">
        <v>8.0808080808080796</v>
      </c>
      <c r="V47" s="107">
        <v>33.3333333333333</v>
      </c>
      <c r="W47" s="107">
        <v>15</v>
      </c>
      <c r="X47" s="105">
        <v>6</v>
      </c>
      <c r="Y47" s="105">
        <v>6</v>
      </c>
      <c r="Z47" s="108" t="s">
        <v>132</v>
      </c>
      <c r="AB47" s="19">
        <f t="shared" si="0"/>
        <v>0</v>
      </c>
      <c r="AC47" s="19">
        <f t="shared" si="1"/>
        <v>1</v>
      </c>
      <c r="AD47" s="19">
        <f t="shared" si="2"/>
        <v>0</v>
      </c>
      <c r="AE47">
        <f t="shared" si="3"/>
        <v>0</v>
      </c>
    </row>
    <row r="48" spans="1:31" ht="15" customHeight="1">
      <c r="A48" s="103" t="s">
        <v>25</v>
      </c>
      <c r="B48" s="104">
        <v>2015</v>
      </c>
      <c r="C48" s="103" t="s">
        <v>135</v>
      </c>
      <c r="D48" s="105">
        <v>125</v>
      </c>
      <c r="E48" s="106">
        <v>103</v>
      </c>
      <c r="F48" s="106">
        <v>22</v>
      </c>
      <c r="G48" s="106">
        <v>1</v>
      </c>
      <c r="H48" s="106">
        <v>0</v>
      </c>
      <c r="I48" s="106">
        <v>2</v>
      </c>
      <c r="J48" s="106">
        <v>1</v>
      </c>
      <c r="K48" s="106">
        <v>7</v>
      </c>
      <c r="L48" s="106">
        <v>1</v>
      </c>
      <c r="M48" s="106">
        <v>8</v>
      </c>
      <c r="N48" s="106">
        <v>5</v>
      </c>
      <c r="O48" s="107">
        <v>0.970873786407767</v>
      </c>
      <c r="P48" s="107">
        <v>0</v>
      </c>
      <c r="Q48" s="107">
        <v>1.94174757281553</v>
      </c>
      <c r="R48" s="107">
        <v>4.5454545454545503</v>
      </c>
      <c r="S48" s="107">
        <v>6.7961165048543704</v>
      </c>
      <c r="T48" s="107">
        <v>4.5454545454545503</v>
      </c>
      <c r="U48" s="107">
        <v>7.7669902912621396</v>
      </c>
      <c r="V48" s="107">
        <v>22.727272727272702</v>
      </c>
      <c r="W48" s="107">
        <v>15</v>
      </c>
      <c r="X48" s="105">
        <v>6</v>
      </c>
      <c r="Y48" s="105">
        <v>7</v>
      </c>
      <c r="Z48" s="108" t="s">
        <v>132</v>
      </c>
      <c r="AB48" s="19">
        <f t="shared" si="0"/>
        <v>0</v>
      </c>
      <c r="AC48" s="19">
        <f t="shared" si="1"/>
        <v>1</v>
      </c>
      <c r="AD48" s="19">
        <f t="shared" si="2"/>
        <v>0</v>
      </c>
      <c r="AE48">
        <f t="shared" si="3"/>
        <v>0</v>
      </c>
    </row>
    <row r="49" spans="1:31" ht="15" customHeight="1">
      <c r="A49" s="103" t="s">
        <v>25</v>
      </c>
      <c r="B49" s="104">
        <v>2015</v>
      </c>
      <c r="C49" s="103" t="s">
        <v>136</v>
      </c>
      <c r="D49" s="105">
        <v>114</v>
      </c>
      <c r="E49" s="106">
        <v>97</v>
      </c>
      <c r="F49" s="106">
        <v>17</v>
      </c>
      <c r="G49" s="106">
        <v>1</v>
      </c>
      <c r="H49" s="106">
        <v>0</v>
      </c>
      <c r="I49" s="106">
        <v>2</v>
      </c>
      <c r="J49" s="106">
        <v>0</v>
      </c>
      <c r="K49" s="106">
        <v>7</v>
      </c>
      <c r="L49" s="106">
        <v>0</v>
      </c>
      <c r="M49" s="106">
        <v>8</v>
      </c>
      <c r="N49" s="106">
        <v>3</v>
      </c>
      <c r="O49" s="107">
        <v>1.0309278350515501</v>
      </c>
      <c r="P49" s="107">
        <v>0</v>
      </c>
      <c r="Q49" s="107">
        <v>2.0618556701030899</v>
      </c>
      <c r="R49" s="107">
        <v>0</v>
      </c>
      <c r="S49" s="107">
        <v>7.2164948453608204</v>
      </c>
      <c r="T49" s="107">
        <v>0</v>
      </c>
      <c r="U49" s="107">
        <v>8.2474226804123703</v>
      </c>
      <c r="V49" s="107">
        <v>17.647058823529399</v>
      </c>
      <c r="W49" s="107">
        <v>15</v>
      </c>
      <c r="X49" s="105">
        <v>6</v>
      </c>
      <c r="Y49" s="105">
        <v>8</v>
      </c>
      <c r="Z49" s="108" t="s">
        <v>132</v>
      </c>
      <c r="AB49" s="19">
        <f t="shared" si="0"/>
        <v>0</v>
      </c>
      <c r="AC49" s="19">
        <f t="shared" si="1"/>
        <v>1</v>
      </c>
      <c r="AD49" s="19">
        <f t="shared" si="2"/>
        <v>1</v>
      </c>
      <c r="AE49">
        <f t="shared" si="3"/>
        <v>0</v>
      </c>
    </row>
    <row r="50" spans="1:31" ht="15" customHeight="1">
      <c r="A50" s="103" t="s">
        <v>26</v>
      </c>
      <c r="B50" s="104">
        <v>2014</v>
      </c>
      <c r="C50" s="103" t="s">
        <v>114</v>
      </c>
      <c r="D50" s="105">
        <v>348</v>
      </c>
      <c r="E50" s="106">
        <v>102</v>
      </c>
      <c r="F50" s="106">
        <v>246</v>
      </c>
      <c r="G50" s="106">
        <v>2</v>
      </c>
      <c r="H50" s="106">
        <v>13</v>
      </c>
      <c r="I50" s="106">
        <v>2</v>
      </c>
      <c r="J50" s="106">
        <v>25</v>
      </c>
      <c r="K50" s="106">
        <v>7</v>
      </c>
      <c r="L50" s="106">
        <v>44</v>
      </c>
      <c r="M50" s="106">
        <v>18</v>
      </c>
      <c r="N50" s="106">
        <v>74</v>
      </c>
      <c r="O50" s="107">
        <v>1.9607843137254899</v>
      </c>
      <c r="P50" s="107">
        <v>5.2845528455284603</v>
      </c>
      <c r="Q50" s="107">
        <v>1.9607843137254899</v>
      </c>
      <c r="R50" s="107">
        <v>10.162601626016301</v>
      </c>
      <c r="S50" s="107">
        <v>6.8627450980392197</v>
      </c>
      <c r="T50" s="107">
        <v>17.886178861788601</v>
      </c>
      <c r="U50" s="107">
        <v>17.647058823529399</v>
      </c>
      <c r="V50" s="107">
        <v>30.081300813008099</v>
      </c>
      <c r="W50" s="107">
        <v>34</v>
      </c>
      <c r="X50" s="105">
        <v>7</v>
      </c>
      <c r="Y50" s="105">
        <v>1</v>
      </c>
      <c r="Z50" s="108" t="s">
        <v>132</v>
      </c>
      <c r="AB50" s="19">
        <f t="shared" si="0"/>
        <v>0</v>
      </c>
      <c r="AC50" s="19">
        <f t="shared" si="1"/>
        <v>0</v>
      </c>
      <c r="AD50" s="19">
        <f t="shared" si="2"/>
        <v>0</v>
      </c>
      <c r="AE50">
        <f t="shared" si="3"/>
        <v>0</v>
      </c>
    </row>
    <row r="51" spans="1:31" ht="15" customHeight="1">
      <c r="A51" s="103" t="s">
        <v>26</v>
      </c>
      <c r="B51" s="104">
        <v>2014</v>
      </c>
      <c r="C51" s="103" t="s">
        <v>115</v>
      </c>
      <c r="D51" s="105">
        <v>368</v>
      </c>
      <c r="E51" s="106">
        <v>110</v>
      </c>
      <c r="F51" s="106">
        <v>258</v>
      </c>
      <c r="G51" s="106">
        <v>2</v>
      </c>
      <c r="H51" s="106">
        <v>14</v>
      </c>
      <c r="I51" s="106">
        <v>2</v>
      </c>
      <c r="J51" s="106">
        <v>26</v>
      </c>
      <c r="K51" s="106">
        <v>8</v>
      </c>
      <c r="L51" s="106">
        <v>46</v>
      </c>
      <c r="M51" s="106">
        <v>19</v>
      </c>
      <c r="N51" s="106">
        <v>77</v>
      </c>
      <c r="O51" s="107">
        <v>1.8181818181818199</v>
      </c>
      <c r="P51" s="107">
        <v>5.4263565891472902</v>
      </c>
      <c r="Q51" s="107">
        <v>1.8181818181818199</v>
      </c>
      <c r="R51" s="107">
        <v>10.077519379845</v>
      </c>
      <c r="S51" s="107">
        <v>7.2727272727272698</v>
      </c>
      <c r="T51" s="107">
        <v>17.829457364341099</v>
      </c>
      <c r="U51" s="107">
        <v>17.272727272727298</v>
      </c>
      <c r="V51" s="107">
        <v>29.844961240310099</v>
      </c>
      <c r="W51" s="107">
        <v>34</v>
      </c>
      <c r="X51" s="105">
        <v>7</v>
      </c>
      <c r="Y51" s="105">
        <v>2</v>
      </c>
      <c r="Z51" s="108" t="s">
        <v>132</v>
      </c>
      <c r="AB51" s="19">
        <f t="shared" si="0"/>
        <v>0</v>
      </c>
      <c r="AC51" s="19">
        <f t="shared" si="1"/>
        <v>0</v>
      </c>
      <c r="AD51" s="19">
        <f t="shared" si="2"/>
        <v>0</v>
      </c>
      <c r="AE51">
        <f t="shared" si="3"/>
        <v>0</v>
      </c>
    </row>
    <row r="52" spans="1:31" ht="15" customHeight="1">
      <c r="A52" s="103" t="s">
        <v>26</v>
      </c>
      <c r="B52" s="104">
        <v>2014</v>
      </c>
      <c r="C52" s="103" t="s">
        <v>116</v>
      </c>
      <c r="D52" s="105">
        <v>390</v>
      </c>
      <c r="E52" s="106">
        <v>116</v>
      </c>
      <c r="F52" s="106">
        <v>274</v>
      </c>
      <c r="G52" s="106">
        <v>2</v>
      </c>
      <c r="H52" s="106">
        <v>15</v>
      </c>
      <c r="I52" s="106">
        <v>2</v>
      </c>
      <c r="J52" s="106">
        <v>28</v>
      </c>
      <c r="K52" s="106">
        <v>8</v>
      </c>
      <c r="L52" s="106">
        <v>51</v>
      </c>
      <c r="M52" s="106">
        <v>19</v>
      </c>
      <c r="N52" s="106">
        <v>82</v>
      </c>
      <c r="O52" s="107">
        <v>1.72413793103448</v>
      </c>
      <c r="P52" s="107">
        <v>5.4744525547445297</v>
      </c>
      <c r="Q52" s="107">
        <v>1.72413793103448</v>
      </c>
      <c r="R52" s="107">
        <v>10.2189781021898</v>
      </c>
      <c r="S52" s="107">
        <v>6.8965517241379297</v>
      </c>
      <c r="T52" s="107">
        <v>18.6131386861314</v>
      </c>
      <c r="U52" s="107">
        <v>16.379310344827601</v>
      </c>
      <c r="V52" s="107">
        <v>29.927007299270102</v>
      </c>
      <c r="W52" s="107">
        <v>34</v>
      </c>
      <c r="X52" s="105">
        <v>7</v>
      </c>
      <c r="Y52" s="105">
        <v>3</v>
      </c>
      <c r="Z52" s="108" t="s">
        <v>132</v>
      </c>
      <c r="AB52" s="19">
        <f t="shared" si="0"/>
        <v>0</v>
      </c>
      <c r="AC52" s="19">
        <f t="shared" si="1"/>
        <v>0</v>
      </c>
      <c r="AD52" s="19">
        <f t="shared" si="2"/>
        <v>0</v>
      </c>
      <c r="AE52">
        <f t="shared" si="3"/>
        <v>0</v>
      </c>
    </row>
    <row r="53" spans="1:31" ht="15" customHeight="1">
      <c r="A53" s="103" t="s">
        <v>26</v>
      </c>
      <c r="B53" s="104">
        <v>2014</v>
      </c>
      <c r="C53" s="103" t="s">
        <v>117</v>
      </c>
      <c r="D53" s="105">
        <v>412</v>
      </c>
      <c r="E53" s="106">
        <v>127</v>
      </c>
      <c r="F53" s="106">
        <v>285</v>
      </c>
      <c r="G53" s="106">
        <v>2</v>
      </c>
      <c r="H53" s="106">
        <v>15</v>
      </c>
      <c r="I53" s="106">
        <v>2</v>
      </c>
      <c r="J53" s="106">
        <v>29</v>
      </c>
      <c r="K53" s="106">
        <v>8</v>
      </c>
      <c r="L53" s="106">
        <v>52</v>
      </c>
      <c r="M53" s="106">
        <v>19</v>
      </c>
      <c r="N53" s="106">
        <v>82</v>
      </c>
      <c r="O53" s="107">
        <v>1.5748031496063</v>
      </c>
      <c r="P53" s="107">
        <v>5.2631578947368398</v>
      </c>
      <c r="Q53" s="107">
        <v>1.5748031496063</v>
      </c>
      <c r="R53" s="107">
        <v>10.175438596491199</v>
      </c>
      <c r="S53" s="107">
        <v>6.2992125984251999</v>
      </c>
      <c r="T53" s="107">
        <v>18.245614035087701</v>
      </c>
      <c r="U53" s="107">
        <v>14.9606299212598</v>
      </c>
      <c r="V53" s="107">
        <v>28.771929824561401</v>
      </c>
      <c r="W53" s="107">
        <v>34</v>
      </c>
      <c r="X53" s="105">
        <v>7</v>
      </c>
      <c r="Y53" s="105">
        <v>4</v>
      </c>
      <c r="Z53" s="108" t="s">
        <v>132</v>
      </c>
      <c r="AB53" s="19">
        <f t="shared" si="0"/>
        <v>0</v>
      </c>
      <c r="AC53" s="19">
        <f t="shared" si="1"/>
        <v>0</v>
      </c>
      <c r="AD53" s="19">
        <f t="shared" si="2"/>
        <v>0</v>
      </c>
      <c r="AE53">
        <f t="shared" si="3"/>
        <v>0</v>
      </c>
    </row>
    <row r="54" spans="1:31" ht="15" customHeight="1">
      <c r="A54" s="103" t="s">
        <v>26</v>
      </c>
      <c r="B54" s="104">
        <v>2015</v>
      </c>
      <c r="C54" s="103" t="s">
        <v>133</v>
      </c>
      <c r="D54" s="105">
        <v>391</v>
      </c>
      <c r="E54" s="106">
        <v>125</v>
      </c>
      <c r="F54" s="106">
        <v>266</v>
      </c>
      <c r="G54" s="106">
        <v>2</v>
      </c>
      <c r="H54" s="106">
        <v>12</v>
      </c>
      <c r="I54" s="106">
        <v>2</v>
      </c>
      <c r="J54" s="106">
        <v>24</v>
      </c>
      <c r="K54" s="106">
        <v>7</v>
      </c>
      <c r="L54" s="106">
        <v>44</v>
      </c>
      <c r="M54" s="106">
        <v>17</v>
      </c>
      <c r="N54" s="106">
        <v>72</v>
      </c>
      <c r="O54" s="107">
        <v>1.6</v>
      </c>
      <c r="P54" s="107">
        <v>4.5112781954887202</v>
      </c>
      <c r="Q54" s="107">
        <v>1.6</v>
      </c>
      <c r="R54" s="107">
        <v>9.0225563909774404</v>
      </c>
      <c r="S54" s="107">
        <v>5.6</v>
      </c>
      <c r="T54" s="107">
        <v>16.541353383458599</v>
      </c>
      <c r="U54" s="107">
        <v>13.6</v>
      </c>
      <c r="V54" s="107">
        <v>27.067669172932298</v>
      </c>
      <c r="W54" s="107">
        <v>34</v>
      </c>
      <c r="X54" s="105">
        <v>7</v>
      </c>
      <c r="Y54" s="105">
        <v>5</v>
      </c>
      <c r="Z54" s="108" t="s">
        <v>132</v>
      </c>
      <c r="AB54" s="19">
        <f t="shared" si="0"/>
        <v>0</v>
      </c>
      <c r="AC54" s="19">
        <f t="shared" si="1"/>
        <v>1</v>
      </c>
      <c r="AD54" s="19">
        <f t="shared" si="2"/>
        <v>0</v>
      </c>
      <c r="AE54">
        <f t="shared" si="3"/>
        <v>0</v>
      </c>
    </row>
    <row r="55" spans="1:31" ht="15" customHeight="1">
      <c r="A55" s="103" t="s">
        <v>26</v>
      </c>
      <c r="B55" s="104">
        <v>2015</v>
      </c>
      <c r="C55" s="103" t="s">
        <v>134</v>
      </c>
      <c r="D55" s="105">
        <v>363</v>
      </c>
      <c r="E55" s="106">
        <v>115</v>
      </c>
      <c r="F55" s="106">
        <v>248</v>
      </c>
      <c r="G55" s="106">
        <v>2</v>
      </c>
      <c r="H55" s="106">
        <v>10</v>
      </c>
      <c r="I55" s="106">
        <v>2</v>
      </c>
      <c r="J55" s="106">
        <v>22</v>
      </c>
      <c r="K55" s="106">
        <v>8</v>
      </c>
      <c r="L55" s="106">
        <v>40</v>
      </c>
      <c r="M55" s="106">
        <v>16</v>
      </c>
      <c r="N55" s="106">
        <v>66</v>
      </c>
      <c r="O55" s="107">
        <v>1.73913043478261</v>
      </c>
      <c r="P55" s="107">
        <v>4.0322580645161299</v>
      </c>
      <c r="Q55" s="107">
        <v>1.73913043478261</v>
      </c>
      <c r="R55" s="107">
        <v>8.8709677419354804</v>
      </c>
      <c r="S55" s="107">
        <v>6.9565217391304301</v>
      </c>
      <c r="T55" s="107">
        <v>16.129032258064498</v>
      </c>
      <c r="U55" s="107">
        <v>13.913043478260899</v>
      </c>
      <c r="V55" s="107">
        <v>26.612903225806399</v>
      </c>
      <c r="W55" s="107">
        <v>34</v>
      </c>
      <c r="X55" s="105">
        <v>7</v>
      </c>
      <c r="Y55" s="105">
        <v>6</v>
      </c>
      <c r="Z55" s="108" t="s">
        <v>132</v>
      </c>
      <c r="AB55" s="19">
        <f t="shared" si="0"/>
        <v>0</v>
      </c>
      <c r="AC55" s="19">
        <f t="shared" si="1"/>
        <v>1</v>
      </c>
      <c r="AD55" s="19">
        <f t="shared" si="2"/>
        <v>0</v>
      </c>
      <c r="AE55">
        <f t="shared" si="3"/>
        <v>0</v>
      </c>
    </row>
    <row r="56" spans="1:31" ht="15" customHeight="1">
      <c r="A56" s="103" t="s">
        <v>26</v>
      </c>
      <c r="B56" s="104">
        <v>2015</v>
      </c>
      <c r="C56" s="103" t="s">
        <v>135</v>
      </c>
      <c r="D56" s="105">
        <v>355</v>
      </c>
      <c r="E56" s="106">
        <v>121</v>
      </c>
      <c r="F56" s="106">
        <v>234</v>
      </c>
      <c r="G56" s="106">
        <v>3</v>
      </c>
      <c r="H56" s="106">
        <v>8</v>
      </c>
      <c r="I56" s="106">
        <v>3</v>
      </c>
      <c r="J56" s="106">
        <v>18</v>
      </c>
      <c r="K56" s="106">
        <v>9</v>
      </c>
      <c r="L56" s="106">
        <v>34</v>
      </c>
      <c r="M56" s="106">
        <v>15</v>
      </c>
      <c r="N56" s="106">
        <v>57</v>
      </c>
      <c r="O56" s="107">
        <v>2.4793388429752099</v>
      </c>
      <c r="P56" s="107">
        <v>3.41880341880342</v>
      </c>
      <c r="Q56" s="107">
        <v>2.4793388429752099</v>
      </c>
      <c r="R56" s="107">
        <v>7.6923076923076898</v>
      </c>
      <c r="S56" s="107">
        <v>7.4380165289256199</v>
      </c>
      <c r="T56" s="107">
        <v>14.5299145299145</v>
      </c>
      <c r="U56" s="107">
        <v>12.396694214876</v>
      </c>
      <c r="V56" s="107">
        <v>24.3589743589744</v>
      </c>
      <c r="W56" s="107">
        <v>34</v>
      </c>
      <c r="X56" s="105">
        <v>7</v>
      </c>
      <c r="Y56" s="105">
        <v>7</v>
      </c>
      <c r="Z56" s="108" t="s">
        <v>132</v>
      </c>
      <c r="AB56" s="19">
        <f t="shared" si="0"/>
        <v>0</v>
      </c>
      <c r="AC56" s="19">
        <f t="shared" si="1"/>
        <v>1</v>
      </c>
      <c r="AD56" s="19">
        <f t="shared" si="2"/>
        <v>0</v>
      </c>
      <c r="AE56">
        <f t="shared" si="3"/>
        <v>0</v>
      </c>
    </row>
    <row r="57" spans="1:31" ht="15" customHeight="1">
      <c r="A57" s="103" t="s">
        <v>26</v>
      </c>
      <c r="B57" s="104">
        <v>2015</v>
      </c>
      <c r="C57" s="103" t="s">
        <v>136</v>
      </c>
      <c r="D57" s="105">
        <v>340</v>
      </c>
      <c r="E57" s="106">
        <v>122</v>
      </c>
      <c r="F57" s="106">
        <v>218</v>
      </c>
      <c r="G57" s="106">
        <v>3</v>
      </c>
      <c r="H57" s="106">
        <v>7</v>
      </c>
      <c r="I57" s="106">
        <v>3</v>
      </c>
      <c r="J57" s="106">
        <v>15</v>
      </c>
      <c r="K57" s="106">
        <v>9</v>
      </c>
      <c r="L57" s="106">
        <v>29</v>
      </c>
      <c r="M57" s="106">
        <v>12</v>
      </c>
      <c r="N57" s="106">
        <v>46</v>
      </c>
      <c r="O57" s="107">
        <v>2.4590163934426199</v>
      </c>
      <c r="P57" s="107">
        <v>3.21100917431193</v>
      </c>
      <c r="Q57" s="107">
        <v>2.4590163934426199</v>
      </c>
      <c r="R57" s="107">
        <v>6.8807339449541303</v>
      </c>
      <c r="S57" s="107">
        <v>7.3770491803278704</v>
      </c>
      <c r="T57" s="107">
        <v>13.302752293577999</v>
      </c>
      <c r="U57" s="107">
        <v>9.8360655737704903</v>
      </c>
      <c r="V57" s="107">
        <v>21.100917431192698</v>
      </c>
      <c r="W57" s="107">
        <v>34</v>
      </c>
      <c r="X57" s="105">
        <v>7</v>
      </c>
      <c r="Y57" s="105">
        <v>8</v>
      </c>
      <c r="Z57" s="108" t="s">
        <v>132</v>
      </c>
      <c r="AB57" s="19">
        <f t="shared" si="0"/>
        <v>0</v>
      </c>
      <c r="AC57" s="19">
        <f t="shared" si="1"/>
        <v>1</v>
      </c>
      <c r="AD57" s="19">
        <f t="shared" si="2"/>
        <v>1</v>
      </c>
      <c r="AE57">
        <f t="shared" si="3"/>
        <v>0</v>
      </c>
    </row>
    <row r="58" spans="1:31" ht="15" customHeight="1">
      <c r="A58" s="103" t="s">
        <v>27</v>
      </c>
      <c r="B58" s="104">
        <v>2014</v>
      </c>
      <c r="C58" s="103" t="s">
        <v>114</v>
      </c>
      <c r="D58" s="105">
        <v>22</v>
      </c>
      <c r="E58" s="106">
        <v>7</v>
      </c>
      <c r="F58" s="106">
        <v>15</v>
      </c>
      <c r="G58" s="106">
        <v>1</v>
      </c>
      <c r="H58" s="106">
        <v>2</v>
      </c>
      <c r="I58" s="106">
        <v>1</v>
      </c>
      <c r="J58" s="106">
        <v>3</v>
      </c>
      <c r="K58" s="106">
        <v>1</v>
      </c>
      <c r="L58" s="106">
        <v>4</v>
      </c>
      <c r="M58" s="106">
        <v>3</v>
      </c>
      <c r="N58" s="106">
        <v>5</v>
      </c>
      <c r="O58" s="107">
        <v>14.285714285714301</v>
      </c>
      <c r="P58" s="107">
        <v>13.3333333333333</v>
      </c>
      <c r="Q58" s="107">
        <v>14.285714285714301</v>
      </c>
      <c r="R58" s="107">
        <v>20</v>
      </c>
      <c r="S58" s="107">
        <v>14.285714285714301</v>
      </c>
      <c r="T58" s="107">
        <v>26.6666666666667</v>
      </c>
      <c r="U58" s="107">
        <v>42.857142857142897</v>
      </c>
      <c r="V58" s="107">
        <v>33.3333333333333</v>
      </c>
      <c r="W58" s="107">
        <v>34</v>
      </c>
      <c r="X58" s="105">
        <v>8</v>
      </c>
      <c r="Y58" s="105">
        <v>1</v>
      </c>
      <c r="Z58" s="108" t="s">
        <v>132</v>
      </c>
      <c r="AB58" s="19">
        <f t="shared" si="0"/>
        <v>0</v>
      </c>
      <c r="AC58" s="19">
        <f t="shared" si="1"/>
        <v>0</v>
      </c>
      <c r="AD58" s="19">
        <f t="shared" si="2"/>
        <v>0</v>
      </c>
      <c r="AE58">
        <f t="shared" si="3"/>
        <v>0</v>
      </c>
    </row>
    <row r="59" spans="1:31" ht="15" customHeight="1">
      <c r="A59" s="103" t="s">
        <v>27</v>
      </c>
      <c r="B59" s="104">
        <v>2014</v>
      </c>
      <c r="C59" s="103" t="s">
        <v>115</v>
      </c>
      <c r="D59" s="105">
        <v>24</v>
      </c>
      <c r="E59" s="106">
        <v>7</v>
      </c>
      <c r="F59" s="106">
        <v>17</v>
      </c>
      <c r="G59" s="106">
        <v>1</v>
      </c>
      <c r="H59" s="106">
        <v>2</v>
      </c>
      <c r="I59" s="106">
        <v>1</v>
      </c>
      <c r="J59" s="106">
        <v>4</v>
      </c>
      <c r="K59" s="106">
        <v>1</v>
      </c>
      <c r="L59" s="106">
        <v>5</v>
      </c>
      <c r="M59" s="106">
        <v>3</v>
      </c>
      <c r="N59" s="106">
        <v>6</v>
      </c>
      <c r="O59" s="107">
        <v>14.285714285714301</v>
      </c>
      <c r="P59" s="107">
        <v>11.764705882352899</v>
      </c>
      <c r="Q59" s="107">
        <v>14.285714285714301</v>
      </c>
      <c r="R59" s="107">
        <v>23.529411764705898</v>
      </c>
      <c r="S59" s="107">
        <v>14.285714285714301</v>
      </c>
      <c r="T59" s="107">
        <v>29.411764705882401</v>
      </c>
      <c r="U59" s="107">
        <v>42.857142857142897</v>
      </c>
      <c r="V59" s="107">
        <v>35.294117647058798</v>
      </c>
      <c r="W59" s="107">
        <v>34</v>
      </c>
      <c r="X59" s="105">
        <v>8</v>
      </c>
      <c r="Y59" s="105">
        <v>2</v>
      </c>
      <c r="Z59" s="108" t="s">
        <v>132</v>
      </c>
      <c r="AB59" s="19">
        <f t="shared" si="0"/>
        <v>0</v>
      </c>
      <c r="AC59" s="19">
        <f t="shared" si="1"/>
        <v>0</v>
      </c>
      <c r="AD59" s="19">
        <f t="shared" si="2"/>
        <v>0</v>
      </c>
      <c r="AE59">
        <f t="shared" si="3"/>
        <v>0</v>
      </c>
    </row>
    <row r="60" spans="1:31" ht="15" customHeight="1">
      <c r="A60" s="103" t="s">
        <v>27</v>
      </c>
      <c r="B60" s="104">
        <v>2014</v>
      </c>
      <c r="C60" s="103" t="s">
        <v>116</v>
      </c>
      <c r="D60" s="105">
        <v>29</v>
      </c>
      <c r="E60" s="106">
        <v>9</v>
      </c>
      <c r="F60" s="106">
        <v>20</v>
      </c>
      <c r="G60" s="106">
        <v>1</v>
      </c>
      <c r="H60" s="106">
        <v>2</v>
      </c>
      <c r="I60" s="106">
        <v>1</v>
      </c>
      <c r="J60" s="106">
        <v>4</v>
      </c>
      <c r="K60" s="106">
        <v>2</v>
      </c>
      <c r="L60" s="106">
        <v>5</v>
      </c>
      <c r="M60" s="106">
        <v>4</v>
      </c>
      <c r="N60" s="106">
        <v>6</v>
      </c>
      <c r="O60" s="107">
        <v>11.1111111111111</v>
      </c>
      <c r="P60" s="107">
        <v>10</v>
      </c>
      <c r="Q60" s="107">
        <v>11.1111111111111</v>
      </c>
      <c r="R60" s="107">
        <v>20</v>
      </c>
      <c r="S60" s="107">
        <v>22.2222222222222</v>
      </c>
      <c r="T60" s="107">
        <v>25</v>
      </c>
      <c r="U60" s="107">
        <v>44.4444444444444</v>
      </c>
      <c r="V60" s="107">
        <v>30</v>
      </c>
      <c r="W60" s="107">
        <v>34</v>
      </c>
      <c r="X60" s="105">
        <v>8</v>
      </c>
      <c r="Y60" s="105">
        <v>3</v>
      </c>
      <c r="Z60" s="108" t="s">
        <v>132</v>
      </c>
      <c r="AB60" s="19">
        <f t="shared" si="0"/>
        <v>0</v>
      </c>
      <c r="AC60" s="19">
        <f t="shared" si="1"/>
        <v>0</v>
      </c>
      <c r="AD60" s="19">
        <f t="shared" si="2"/>
        <v>0</v>
      </c>
      <c r="AE60">
        <f t="shared" si="3"/>
        <v>0</v>
      </c>
    </row>
    <row r="61" spans="1:31" ht="15" customHeight="1">
      <c r="A61" s="103" t="s">
        <v>27</v>
      </c>
      <c r="B61" s="104">
        <v>2014</v>
      </c>
      <c r="C61" s="103" t="s">
        <v>117</v>
      </c>
      <c r="D61" s="105">
        <v>32</v>
      </c>
      <c r="E61" s="106">
        <v>11</v>
      </c>
      <c r="F61" s="106">
        <v>21</v>
      </c>
      <c r="G61" s="106">
        <v>1</v>
      </c>
      <c r="H61" s="106">
        <v>2</v>
      </c>
      <c r="I61" s="106">
        <v>1</v>
      </c>
      <c r="J61" s="106">
        <v>4</v>
      </c>
      <c r="K61" s="106">
        <v>2</v>
      </c>
      <c r="L61" s="106">
        <v>5</v>
      </c>
      <c r="M61" s="106">
        <v>4</v>
      </c>
      <c r="N61" s="106">
        <v>6</v>
      </c>
      <c r="O61" s="107">
        <v>9.0909090909090899</v>
      </c>
      <c r="P61" s="107">
        <v>9.5238095238095202</v>
      </c>
      <c r="Q61" s="107">
        <v>9.0909090909090899</v>
      </c>
      <c r="R61" s="107">
        <v>19.047619047619001</v>
      </c>
      <c r="S61" s="107">
        <v>18.181818181818201</v>
      </c>
      <c r="T61" s="107">
        <v>23.8095238095238</v>
      </c>
      <c r="U61" s="107">
        <v>36.363636363636402</v>
      </c>
      <c r="V61" s="107">
        <v>28.571428571428601</v>
      </c>
      <c r="W61" s="107">
        <v>34</v>
      </c>
      <c r="X61" s="105">
        <v>8</v>
      </c>
      <c r="Y61" s="105">
        <v>4</v>
      </c>
      <c r="Z61" s="108" t="s">
        <v>132</v>
      </c>
      <c r="AB61" s="19">
        <f t="shared" si="0"/>
        <v>0</v>
      </c>
      <c r="AC61" s="19">
        <f t="shared" si="1"/>
        <v>0</v>
      </c>
      <c r="AD61" s="19">
        <f t="shared" si="2"/>
        <v>0</v>
      </c>
      <c r="AE61">
        <f t="shared" si="3"/>
        <v>0</v>
      </c>
    </row>
    <row r="62" spans="1:31" ht="15" customHeight="1">
      <c r="A62" s="103" t="s">
        <v>27</v>
      </c>
      <c r="B62" s="104">
        <v>2015</v>
      </c>
      <c r="C62" s="103" t="s">
        <v>133</v>
      </c>
      <c r="D62" s="105">
        <v>44</v>
      </c>
      <c r="E62" s="106">
        <v>22</v>
      </c>
      <c r="F62" s="106">
        <v>22</v>
      </c>
      <c r="G62" s="106">
        <v>2</v>
      </c>
      <c r="H62" s="106">
        <v>1</v>
      </c>
      <c r="I62" s="106">
        <v>2</v>
      </c>
      <c r="J62" s="106">
        <v>3</v>
      </c>
      <c r="K62" s="106">
        <v>3</v>
      </c>
      <c r="L62" s="106">
        <v>4</v>
      </c>
      <c r="M62" s="106">
        <v>5</v>
      </c>
      <c r="N62" s="106">
        <v>5</v>
      </c>
      <c r="O62" s="107">
        <v>9.0909090909090899</v>
      </c>
      <c r="P62" s="107">
        <v>4.5454545454545503</v>
      </c>
      <c r="Q62" s="107">
        <v>9.0909090909090899</v>
      </c>
      <c r="R62" s="107">
        <v>13.636363636363599</v>
      </c>
      <c r="S62" s="107">
        <v>13.636363636363599</v>
      </c>
      <c r="T62" s="107">
        <v>18.181818181818201</v>
      </c>
      <c r="U62" s="107">
        <v>22.727272727272702</v>
      </c>
      <c r="V62" s="107">
        <v>22.727272727272702</v>
      </c>
      <c r="W62" s="107">
        <v>34</v>
      </c>
      <c r="X62" s="105">
        <v>8</v>
      </c>
      <c r="Y62" s="105">
        <v>5</v>
      </c>
      <c r="Z62" s="108" t="s">
        <v>132</v>
      </c>
      <c r="AB62" s="19">
        <f t="shared" si="0"/>
        <v>0</v>
      </c>
      <c r="AC62" s="19">
        <f t="shared" si="1"/>
        <v>1</v>
      </c>
      <c r="AD62" s="19">
        <f t="shared" si="2"/>
        <v>0</v>
      </c>
      <c r="AE62">
        <f t="shared" si="3"/>
        <v>0</v>
      </c>
    </row>
    <row r="63" spans="1:31" ht="15" customHeight="1">
      <c r="A63" s="103" t="s">
        <v>27</v>
      </c>
      <c r="B63" s="104">
        <v>2015</v>
      </c>
      <c r="C63" s="103" t="s">
        <v>134</v>
      </c>
      <c r="D63" s="105">
        <v>50</v>
      </c>
      <c r="E63" s="106">
        <v>26</v>
      </c>
      <c r="F63" s="106">
        <v>24</v>
      </c>
      <c r="G63" s="106">
        <v>2</v>
      </c>
      <c r="H63" s="106">
        <v>1</v>
      </c>
      <c r="I63" s="106">
        <v>2</v>
      </c>
      <c r="J63" s="106">
        <v>3</v>
      </c>
      <c r="K63" s="106">
        <v>4</v>
      </c>
      <c r="L63" s="106">
        <v>4</v>
      </c>
      <c r="M63" s="106">
        <v>6</v>
      </c>
      <c r="N63" s="106">
        <v>5</v>
      </c>
      <c r="O63" s="107">
        <v>7.6923076923076898</v>
      </c>
      <c r="P63" s="107">
        <v>4.1666666666666696</v>
      </c>
      <c r="Q63" s="107">
        <v>7.6923076923076898</v>
      </c>
      <c r="R63" s="107">
        <v>12.5</v>
      </c>
      <c r="S63" s="107">
        <v>15.384615384615399</v>
      </c>
      <c r="T63" s="107">
        <v>16.6666666666667</v>
      </c>
      <c r="U63" s="107">
        <v>23.076923076923102</v>
      </c>
      <c r="V63" s="107">
        <v>20.8333333333333</v>
      </c>
      <c r="W63" s="107">
        <v>34</v>
      </c>
      <c r="X63" s="105">
        <v>8</v>
      </c>
      <c r="Y63" s="105">
        <v>6</v>
      </c>
      <c r="Z63" s="108" t="s">
        <v>132</v>
      </c>
      <c r="AB63" s="19">
        <f t="shared" si="0"/>
        <v>0</v>
      </c>
      <c r="AC63" s="19">
        <f t="shared" si="1"/>
        <v>1</v>
      </c>
      <c r="AD63" s="19">
        <f t="shared" si="2"/>
        <v>0</v>
      </c>
      <c r="AE63">
        <f t="shared" si="3"/>
        <v>0</v>
      </c>
    </row>
    <row r="64" spans="1:31" ht="15" customHeight="1">
      <c r="A64" s="103" t="s">
        <v>27</v>
      </c>
      <c r="B64" s="104">
        <v>2015</v>
      </c>
      <c r="C64" s="103" t="s">
        <v>135</v>
      </c>
      <c r="D64" s="105">
        <v>51</v>
      </c>
      <c r="E64" s="106">
        <v>28</v>
      </c>
      <c r="F64" s="106">
        <v>23</v>
      </c>
      <c r="G64" s="106">
        <v>2</v>
      </c>
      <c r="H64" s="106">
        <v>0</v>
      </c>
      <c r="I64" s="106">
        <v>2</v>
      </c>
      <c r="J64" s="106">
        <v>2</v>
      </c>
      <c r="K64" s="106">
        <v>4</v>
      </c>
      <c r="L64" s="106">
        <v>3</v>
      </c>
      <c r="M64" s="106">
        <v>6</v>
      </c>
      <c r="N64" s="106">
        <v>4</v>
      </c>
      <c r="O64" s="107">
        <v>7.1428571428571397</v>
      </c>
      <c r="P64" s="107">
        <v>0</v>
      </c>
      <c r="Q64" s="107">
        <v>7.1428571428571397</v>
      </c>
      <c r="R64" s="107">
        <v>8.6956521739130395</v>
      </c>
      <c r="S64" s="107">
        <v>14.285714285714301</v>
      </c>
      <c r="T64" s="107">
        <v>13.0434782608696</v>
      </c>
      <c r="U64" s="107">
        <v>21.428571428571399</v>
      </c>
      <c r="V64" s="107">
        <v>17.3913043478261</v>
      </c>
      <c r="W64" s="107">
        <v>34</v>
      </c>
      <c r="X64" s="105">
        <v>8</v>
      </c>
      <c r="Y64" s="105">
        <v>7</v>
      </c>
      <c r="Z64" s="108" t="s">
        <v>132</v>
      </c>
      <c r="AB64" s="19">
        <f t="shared" si="0"/>
        <v>0</v>
      </c>
      <c r="AC64" s="19">
        <f t="shared" si="1"/>
        <v>1</v>
      </c>
      <c r="AD64" s="19">
        <f t="shared" si="2"/>
        <v>0</v>
      </c>
      <c r="AE64">
        <f t="shared" si="3"/>
        <v>0</v>
      </c>
    </row>
    <row r="65" spans="1:31" ht="15" customHeight="1">
      <c r="A65" s="103" t="s">
        <v>27</v>
      </c>
      <c r="B65" s="104">
        <v>2015</v>
      </c>
      <c r="C65" s="103" t="s">
        <v>136</v>
      </c>
      <c r="D65" s="105">
        <v>50</v>
      </c>
      <c r="E65" s="106">
        <v>28</v>
      </c>
      <c r="F65" s="106">
        <v>22</v>
      </c>
      <c r="G65" s="106">
        <v>2</v>
      </c>
      <c r="H65" s="106">
        <v>0</v>
      </c>
      <c r="I65" s="106">
        <v>2</v>
      </c>
      <c r="J65" s="106">
        <v>2</v>
      </c>
      <c r="K65" s="106">
        <v>4</v>
      </c>
      <c r="L65" s="106">
        <v>3</v>
      </c>
      <c r="M65" s="106">
        <v>6</v>
      </c>
      <c r="N65" s="106">
        <v>3</v>
      </c>
      <c r="O65" s="107">
        <v>7.1428571428571397</v>
      </c>
      <c r="P65" s="107">
        <v>0</v>
      </c>
      <c r="Q65" s="107">
        <v>7.1428571428571397</v>
      </c>
      <c r="R65" s="107">
        <v>9.0909090909090899</v>
      </c>
      <c r="S65" s="107">
        <v>14.285714285714301</v>
      </c>
      <c r="T65" s="107">
        <v>13.636363636363599</v>
      </c>
      <c r="U65" s="107">
        <v>21.428571428571399</v>
      </c>
      <c r="V65" s="107">
        <v>13.636363636363599</v>
      </c>
      <c r="W65" s="107">
        <v>34</v>
      </c>
      <c r="X65" s="105">
        <v>8</v>
      </c>
      <c r="Y65" s="105">
        <v>8</v>
      </c>
      <c r="Z65" s="108" t="s">
        <v>132</v>
      </c>
      <c r="AB65" s="19">
        <f t="shared" si="0"/>
        <v>0</v>
      </c>
      <c r="AC65" s="19">
        <f t="shared" si="1"/>
        <v>1</v>
      </c>
      <c r="AD65" s="19">
        <f t="shared" si="2"/>
        <v>1</v>
      </c>
      <c r="AE65">
        <f t="shared" si="3"/>
        <v>0</v>
      </c>
    </row>
    <row r="66" spans="1:31" ht="15" customHeight="1">
      <c r="A66" s="103" t="s">
        <v>28</v>
      </c>
      <c r="B66" s="104">
        <v>2014</v>
      </c>
      <c r="C66" s="103" t="s">
        <v>114</v>
      </c>
      <c r="D66" s="105">
        <v>68</v>
      </c>
      <c r="E66" s="106">
        <v>13</v>
      </c>
      <c r="F66" s="106">
        <v>55</v>
      </c>
      <c r="G66" s="106">
        <v>1</v>
      </c>
      <c r="H66" s="106">
        <v>5</v>
      </c>
      <c r="I66" s="106">
        <v>1</v>
      </c>
      <c r="J66" s="106">
        <v>8</v>
      </c>
      <c r="K66" s="106">
        <v>2</v>
      </c>
      <c r="L66" s="106">
        <v>13</v>
      </c>
      <c r="M66" s="106">
        <v>2</v>
      </c>
      <c r="N66" s="106">
        <v>16</v>
      </c>
      <c r="O66" s="107">
        <v>7.6923076923076898</v>
      </c>
      <c r="P66" s="107">
        <v>9.0909090909090899</v>
      </c>
      <c r="Q66" s="107">
        <v>7.6923076923076898</v>
      </c>
      <c r="R66" s="107">
        <v>14.545454545454501</v>
      </c>
      <c r="S66" s="107">
        <v>15.384615384615399</v>
      </c>
      <c r="T66" s="107">
        <v>23.636363636363601</v>
      </c>
      <c r="U66" s="107">
        <v>15.384615384615399</v>
      </c>
      <c r="V66" s="107">
        <v>29.090909090909101</v>
      </c>
      <c r="W66" s="107">
        <v>34</v>
      </c>
      <c r="X66" s="105">
        <v>9</v>
      </c>
      <c r="Y66" s="105">
        <v>1</v>
      </c>
      <c r="Z66" s="108" t="s">
        <v>132</v>
      </c>
      <c r="AB66" s="19">
        <f t="shared" ref="AB66:AB67" si="4">IF(R_SELECT_AGENCY=A66,1,0)</f>
        <v>0</v>
      </c>
      <c r="AC66" s="19">
        <f t="shared" ref="AC66:AC67" si="5">IF(R_YEAR=B66,1,0)</f>
        <v>0</v>
      </c>
      <c r="AD66" s="19">
        <f t="shared" ref="AD66:AD67" si="6">IF(R_GROUP=C66,1,0)</f>
        <v>0</v>
      </c>
      <c r="AE66">
        <f t="shared" si="3"/>
        <v>0</v>
      </c>
    </row>
    <row r="67" spans="1:31" ht="15" customHeight="1">
      <c r="A67" s="103" t="s">
        <v>28</v>
      </c>
      <c r="B67" s="104">
        <v>2014</v>
      </c>
      <c r="C67" s="103" t="s">
        <v>115</v>
      </c>
      <c r="D67" s="105">
        <v>75</v>
      </c>
      <c r="E67" s="106">
        <v>13</v>
      </c>
      <c r="F67" s="106">
        <v>62</v>
      </c>
      <c r="G67" s="106">
        <v>1</v>
      </c>
      <c r="H67" s="106">
        <v>5</v>
      </c>
      <c r="I67" s="106">
        <v>1</v>
      </c>
      <c r="J67" s="106">
        <v>8</v>
      </c>
      <c r="K67" s="106">
        <v>2</v>
      </c>
      <c r="L67" s="106">
        <v>15</v>
      </c>
      <c r="M67" s="106">
        <v>2</v>
      </c>
      <c r="N67" s="106">
        <v>19</v>
      </c>
      <c r="O67" s="107">
        <v>7.6923076923076898</v>
      </c>
      <c r="P67" s="107">
        <v>8.0645161290322598</v>
      </c>
      <c r="Q67" s="107">
        <v>7.6923076923076898</v>
      </c>
      <c r="R67" s="107">
        <v>12.9032258064516</v>
      </c>
      <c r="S67" s="107">
        <v>15.384615384615399</v>
      </c>
      <c r="T67" s="107">
        <v>24.193548387096801</v>
      </c>
      <c r="U67" s="107">
        <v>15.384615384615399</v>
      </c>
      <c r="V67" s="107">
        <v>30.645161290322601</v>
      </c>
      <c r="W67" s="107">
        <v>34</v>
      </c>
      <c r="X67" s="105">
        <v>9</v>
      </c>
      <c r="Y67" s="105">
        <v>2</v>
      </c>
      <c r="Z67" s="108" t="s">
        <v>132</v>
      </c>
      <c r="AB67" s="19">
        <f t="shared" si="4"/>
        <v>0</v>
      </c>
      <c r="AC67" s="19">
        <f t="shared" si="5"/>
        <v>0</v>
      </c>
      <c r="AD67" s="19">
        <f t="shared" si="6"/>
        <v>0</v>
      </c>
      <c r="AE67">
        <f t="shared" ref="AE67:AE130" si="7">AB67*AC67*AD67</f>
        <v>0</v>
      </c>
    </row>
    <row r="68" spans="1:31" ht="15" customHeight="1">
      <c r="A68" s="103" t="s">
        <v>28</v>
      </c>
      <c r="B68" s="104">
        <v>2014</v>
      </c>
      <c r="C68" s="103" t="s">
        <v>116</v>
      </c>
      <c r="D68" s="105">
        <v>77</v>
      </c>
      <c r="E68" s="106">
        <v>13</v>
      </c>
      <c r="F68" s="106">
        <v>64</v>
      </c>
      <c r="G68" s="106">
        <v>1</v>
      </c>
      <c r="H68" s="106">
        <v>5</v>
      </c>
      <c r="I68" s="106">
        <v>1</v>
      </c>
      <c r="J68" s="106">
        <v>8</v>
      </c>
      <c r="K68" s="106">
        <v>2</v>
      </c>
      <c r="L68" s="106">
        <v>15</v>
      </c>
      <c r="M68" s="106">
        <v>2</v>
      </c>
      <c r="N68" s="106">
        <v>19</v>
      </c>
      <c r="O68" s="107">
        <v>7.6923076923076898</v>
      </c>
      <c r="P68" s="107">
        <v>7.8125</v>
      </c>
      <c r="Q68" s="107">
        <v>7.6923076923076898</v>
      </c>
      <c r="R68" s="107">
        <v>12.5</v>
      </c>
      <c r="S68" s="107">
        <v>15.384615384615399</v>
      </c>
      <c r="T68" s="107">
        <v>23.4375</v>
      </c>
      <c r="U68" s="107">
        <v>15.384615384615399</v>
      </c>
      <c r="V68" s="107">
        <v>29.6875</v>
      </c>
      <c r="W68" s="107">
        <v>34</v>
      </c>
      <c r="X68" s="105">
        <v>9</v>
      </c>
      <c r="Y68" s="105">
        <v>3</v>
      </c>
      <c r="Z68" s="108" t="s">
        <v>132</v>
      </c>
      <c r="AB68" s="19">
        <f t="shared" ref="AB68:AB99" si="8">IF(R_SELECT_AGENCY=A143,1,0)</f>
        <v>0</v>
      </c>
      <c r="AC68" s="19">
        <f t="shared" ref="AC68:AC99" si="9">IF(R_YEAR=B143,1,0)</f>
        <v>0</v>
      </c>
      <c r="AD68" s="19">
        <f t="shared" ref="AD68:AD99" si="10">IF(R_GROUP=C143,1,0)</f>
        <v>0</v>
      </c>
      <c r="AE68">
        <f t="shared" si="7"/>
        <v>0</v>
      </c>
    </row>
    <row r="69" spans="1:31" ht="15" customHeight="1">
      <c r="A69" s="103" t="s">
        <v>28</v>
      </c>
      <c r="B69" s="104">
        <v>2014</v>
      </c>
      <c r="C69" s="103" t="s">
        <v>117</v>
      </c>
      <c r="D69" s="105">
        <v>90</v>
      </c>
      <c r="E69" s="106">
        <v>18</v>
      </c>
      <c r="F69" s="106">
        <v>72</v>
      </c>
      <c r="G69" s="106">
        <v>1</v>
      </c>
      <c r="H69" s="106">
        <v>5</v>
      </c>
      <c r="I69" s="106">
        <v>1</v>
      </c>
      <c r="J69" s="106">
        <v>8</v>
      </c>
      <c r="K69" s="106">
        <v>2</v>
      </c>
      <c r="L69" s="106">
        <v>16</v>
      </c>
      <c r="M69" s="106">
        <v>2</v>
      </c>
      <c r="N69" s="106">
        <v>20</v>
      </c>
      <c r="O69" s="107">
        <v>5.5555555555555598</v>
      </c>
      <c r="P69" s="107">
        <v>6.9444444444444402</v>
      </c>
      <c r="Q69" s="107">
        <v>5.5555555555555598</v>
      </c>
      <c r="R69" s="107">
        <v>11.1111111111111</v>
      </c>
      <c r="S69" s="107">
        <v>11.1111111111111</v>
      </c>
      <c r="T69" s="107">
        <v>22.2222222222222</v>
      </c>
      <c r="U69" s="107">
        <v>11.1111111111111</v>
      </c>
      <c r="V69" s="107">
        <v>27.7777777777778</v>
      </c>
      <c r="W69" s="107">
        <v>34</v>
      </c>
      <c r="X69" s="105">
        <v>9</v>
      </c>
      <c r="Y69" s="105">
        <v>4</v>
      </c>
      <c r="Z69" s="108" t="s">
        <v>132</v>
      </c>
      <c r="AB69" s="19">
        <f t="shared" si="8"/>
        <v>0</v>
      </c>
      <c r="AC69" s="19">
        <f t="shared" si="9"/>
        <v>0</v>
      </c>
      <c r="AD69" s="19">
        <f t="shared" si="10"/>
        <v>0</v>
      </c>
      <c r="AE69">
        <f t="shared" si="7"/>
        <v>0</v>
      </c>
    </row>
    <row r="70" spans="1:31" ht="15" customHeight="1">
      <c r="A70" s="103" t="s">
        <v>28</v>
      </c>
      <c r="B70" s="104">
        <v>2015</v>
      </c>
      <c r="C70" s="103" t="s">
        <v>133</v>
      </c>
      <c r="D70" s="105">
        <v>88</v>
      </c>
      <c r="E70" s="106">
        <v>18</v>
      </c>
      <c r="F70" s="106">
        <v>70</v>
      </c>
      <c r="G70" s="106">
        <v>1</v>
      </c>
      <c r="H70" s="106">
        <v>4</v>
      </c>
      <c r="I70" s="106">
        <v>1</v>
      </c>
      <c r="J70" s="106">
        <v>8</v>
      </c>
      <c r="K70" s="106">
        <v>2</v>
      </c>
      <c r="L70" s="106">
        <v>16</v>
      </c>
      <c r="M70" s="106">
        <v>2</v>
      </c>
      <c r="N70" s="106">
        <v>20</v>
      </c>
      <c r="O70" s="107">
        <v>5.5555555555555598</v>
      </c>
      <c r="P70" s="107">
        <v>5.71428571428571</v>
      </c>
      <c r="Q70" s="107">
        <v>5.5555555555555598</v>
      </c>
      <c r="R70" s="107">
        <v>11.4285714285714</v>
      </c>
      <c r="S70" s="107">
        <v>11.1111111111111</v>
      </c>
      <c r="T70" s="107">
        <v>22.8571428571429</v>
      </c>
      <c r="U70" s="107">
        <v>11.1111111111111</v>
      </c>
      <c r="V70" s="107">
        <v>28.571428571428601</v>
      </c>
      <c r="W70" s="107">
        <v>34</v>
      </c>
      <c r="X70" s="105">
        <v>9</v>
      </c>
      <c r="Y70" s="105">
        <v>5</v>
      </c>
      <c r="Z70" s="108" t="s">
        <v>132</v>
      </c>
      <c r="AB70" s="19">
        <f t="shared" si="8"/>
        <v>0</v>
      </c>
      <c r="AC70" s="19">
        <f t="shared" si="9"/>
        <v>0</v>
      </c>
      <c r="AD70" s="19">
        <f t="shared" si="10"/>
        <v>0</v>
      </c>
      <c r="AE70">
        <f t="shared" si="7"/>
        <v>0</v>
      </c>
    </row>
    <row r="71" spans="1:31" ht="15" customHeight="1">
      <c r="A71" s="103" t="s">
        <v>28</v>
      </c>
      <c r="B71" s="104">
        <v>2015</v>
      </c>
      <c r="C71" s="103" t="s">
        <v>134</v>
      </c>
      <c r="D71" s="105">
        <v>97</v>
      </c>
      <c r="E71" s="106">
        <v>22</v>
      </c>
      <c r="F71" s="106">
        <v>75</v>
      </c>
      <c r="G71" s="106">
        <v>1</v>
      </c>
      <c r="H71" s="106">
        <v>5</v>
      </c>
      <c r="I71" s="106">
        <v>1</v>
      </c>
      <c r="J71" s="106">
        <v>9</v>
      </c>
      <c r="K71" s="106">
        <v>2</v>
      </c>
      <c r="L71" s="106">
        <v>17</v>
      </c>
      <c r="M71" s="106">
        <v>2</v>
      </c>
      <c r="N71" s="106">
        <v>21</v>
      </c>
      <c r="O71" s="107">
        <v>4.5454545454545503</v>
      </c>
      <c r="P71" s="107">
        <v>6.6666666666666696</v>
      </c>
      <c r="Q71" s="107">
        <v>4.5454545454545503</v>
      </c>
      <c r="R71" s="107">
        <v>12</v>
      </c>
      <c r="S71" s="107">
        <v>9.0909090909090899</v>
      </c>
      <c r="T71" s="107">
        <v>22.6666666666667</v>
      </c>
      <c r="U71" s="107">
        <v>9.0909090909090899</v>
      </c>
      <c r="V71" s="107">
        <v>28</v>
      </c>
      <c r="W71" s="107">
        <v>34</v>
      </c>
      <c r="X71" s="105">
        <v>9</v>
      </c>
      <c r="Y71" s="105">
        <v>6</v>
      </c>
      <c r="Z71" s="108" t="s">
        <v>132</v>
      </c>
      <c r="AB71" s="19">
        <f t="shared" si="8"/>
        <v>0</v>
      </c>
      <c r="AC71" s="19">
        <f t="shared" si="9"/>
        <v>0</v>
      </c>
      <c r="AD71" s="19">
        <f t="shared" si="10"/>
        <v>0</v>
      </c>
      <c r="AE71">
        <f t="shared" si="7"/>
        <v>0</v>
      </c>
    </row>
    <row r="72" spans="1:31" ht="15" customHeight="1">
      <c r="A72" s="103" t="s">
        <v>28</v>
      </c>
      <c r="B72" s="104">
        <v>2015</v>
      </c>
      <c r="C72" s="103" t="s">
        <v>135</v>
      </c>
      <c r="D72" s="105">
        <v>100</v>
      </c>
      <c r="E72" s="106">
        <v>24</v>
      </c>
      <c r="F72" s="106">
        <v>76</v>
      </c>
      <c r="G72" s="106">
        <v>1</v>
      </c>
      <c r="H72" s="106">
        <v>5</v>
      </c>
      <c r="I72" s="106">
        <v>1</v>
      </c>
      <c r="J72" s="106">
        <v>9</v>
      </c>
      <c r="K72" s="106">
        <v>2</v>
      </c>
      <c r="L72" s="106">
        <v>17</v>
      </c>
      <c r="M72" s="106">
        <v>2</v>
      </c>
      <c r="N72" s="106">
        <v>20</v>
      </c>
      <c r="O72" s="107">
        <v>4.1666666666666696</v>
      </c>
      <c r="P72" s="107">
        <v>6.5789473684210504</v>
      </c>
      <c r="Q72" s="107">
        <v>4.1666666666666696</v>
      </c>
      <c r="R72" s="107">
        <v>11.842105263157899</v>
      </c>
      <c r="S72" s="107">
        <v>8.3333333333333304</v>
      </c>
      <c r="T72" s="107">
        <v>22.3684210526316</v>
      </c>
      <c r="U72" s="107">
        <v>8.3333333333333304</v>
      </c>
      <c r="V72" s="107">
        <v>26.315789473684202</v>
      </c>
      <c r="W72" s="107">
        <v>34</v>
      </c>
      <c r="X72" s="105">
        <v>9</v>
      </c>
      <c r="Y72" s="105">
        <v>7</v>
      </c>
      <c r="Z72" s="108" t="s">
        <v>132</v>
      </c>
      <c r="AB72" s="19">
        <f t="shared" si="8"/>
        <v>0</v>
      </c>
      <c r="AC72" s="19">
        <f t="shared" si="9"/>
        <v>0</v>
      </c>
      <c r="AD72" s="19">
        <f t="shared" si="10"/>
        <v>0</v>
      </c>
      <c r="AE72">
        <f t="shared" si="7"/>
        <v>0</v>
      </c>
    </row>
    <row r="73" spans="1:31" ht="15" customHeight="1">
      <c r="A73" s="103" t="s">
        <v>28</v>
      </c>
      <c r="B73" s="104">
        <v>2015</v>
      </c>
      <c r="C73" s="103" t="s">
        <v>136</v>
      </c>
      <c r="D73" s="105">
        <v>99</v>
      </c>
      <c r="E73" s="106">
        <v>22</v>
      </c>
      <c r="F73" s="106">
        <v>77</v>
      </c>
      <c r="G73" s="106">
        <v>1</v>
      </c>
      <c r="H73" s="106">
        <v>5</v>
      </c>
      <c r="I73" s="106">
        <v>1</v>
      </c>
      <c r="J73" s="106">
        <v>9</v>
      </c>
      <c r="K73" s="106">
        <v>1</v>
      </c>
      <c r="L73" s="106">
        <v>14</v>
      </c>
      <c r="M73" s="106">
        <v>1</v>
      </c>
      <c r="N73" s="106">
        <v>17</v>
      </c>
      <c r="O73" s="107">
        <v>4.5454545454545503</v>
      </c>
      <c r="P73" s="107">
        <v>6.4935064935064899</v>
      </c>
      <c r="Q73" s="107">
        <v>4.5454545454545503</v>
      </c>
      <c r="R73" s="107">
        <v>11.6883116883117</v>
      </c>
      <c r="S73" s="107">
        <v>4.5454545454545503</v>
      </c>
      <c r="T73" s="107">
        <v>18.181818181818201</v>
      </c>
      <c r="U73" s="107">
        <v>4.5454545454545503</v>
      </c>
      <c r="V73" s="107">
        <v>22.0779220779221</v>
      </c>
      <c r="W73" s="107">
        <v>34</v>
      </c>
      <c r="X73" s="105">
        <v>9</v>
      </c>
      <c r="Y73" s="105">
        <v>8</v>
      </c>
      <c r="Z73" s="108" t="s">
        <v>132</v>
      </c>
      <c r="AB73" s="19">
        <f t="shared" si="8"/>
        <v>0</v>
      </c>
      <c r="AC73" s="19">
        <f t="shared" si="9"/>
        <v>0</v>
      </c>
      <c r="AD73" s="19">
        <f t="shared" si="10"/>
        <v>0</v>
      </c>
      <c r="AE73">
        <f t="shared" si="7"/>
        <v>0</v>
      </c>
    </row>
    <row r="74" spans="1:31" ht="15" customHeight="1">
      <c r="A74" s="103" t="s">
        <v>29</v>
      </c>
      <c r="B74" s="104">
        <v>2014</v>
      </c>
      <c r="C74" s="103" t="s">
        <v>114</v>
      </c>
      <c r="D74" s="105">
        <v>68</v>
      </c>
      <c r="E74" s="106">
        <v>10</v>
      </c>
      <c r="F74" s="106">
        <v>58</v>
      </c>
      <c r="G74" s="106">
        <v>0</v>
      </c>
      <c r="H74" s="106">
        <v>2</v>
      </c>
      <c r="I74" s="106">
        <v>0</v>
      </c>
      <c r="J74" s="106">
        <v>5</v>
      </c>
      <c r="K74" s="106">
        <v>1</v>
      </c>
      <c r="L74" s="106">
        <v>7</v>
      </c>
      <c r="M74" s="106">
        <v>3</v>
      </c>
      <c r="N74" s="106">
        <v>11</v>
      </c>
      <c r="O74" s="107">
        <v>0</v>
      </c>
      <c r="P74" s="107">
        <v>3.4482758620689702</v>
      </c>
      <c r="Q74" s="107">
        <v>0</v>
      </c>
      <c r="R74" s="107">
        <v>8.6206896551724093</v>
      </c>
      <c r="S74" s="107">
        <v>10</v>
      </c>
      <c r="T74" s="107">
        <v>12.0689655172414</v>
      </c>
      <c r="U74" s="107">
        <v>30</v>
      </c>
      <c r="V74" s="107">
        <v>18.965517241379299</v>
      </c>
      <c r="W74" s="107">
        <v>34</v>
      </c>
      <c r="X74" s="105">
        <v>10</v>
      </c>
      <c r="Y74" s="105">
        <v>1</v>
      </c>
      <c r="Z74" s="108" t="s">
        <v>132</v>
      </c>
      <c r="AB74" s="19">
        <f t="shared" si="8"/>
        <v>0</v>
      </c>
      <c r="AC74" s="19">
        <f t="shared" si="9"/>
        <v>0</v>
      </c>
      <c r="AD74" s="19">
        <f t="shared" si="10"/>
        <v>0</v>
      </c>
      <c r="AE74">
        <f t="shared" si="7"/>
        <v>0</v>
      </c>
    </row>
    <row r="75" spans="1:31" ht="15" customHeight="1">
      <c r="A75" s="103" t="s">
        <v>29</v>
      </c>
      <c r="B75" s="104">
        <v>2014</v>
      </c>
      <c r="C75" s="103" t="s">
        <v>115</v>
      </c>
      <c r="D75" s="105">
        <v>83</v>
      </c>
      <c r="E75" s="106">
        <v>18</v>
      </c>
      <c r="F75" s="106">
        <v>65</v>
      </c>
      <c r="G75" s="106">
        <v>0</v>
      </c>
      <c r="H75" s="106">
        <v>2</v>
      </c>
      <c r="I75" s="106">
        <v>0</v>
      </c>
      <c r="J75" s="106">
        <v>6</v>
      </c>
      <c r="K75" s="106">
        <v>1</v>
      </c>
      <c r="L75" s="106">
        <v>10</v>
      </c>
      <c r="M75" s="106">
        <v>3</v>
      </c>
      <c r="N75" s="106">
        <v>14</v>
      </c>
      <c r="O75" s="107">
        <v>0</v>
      </c>
      <c r="P75" s="107">
        <v>3.0769230769230802</v>
      </c>
      <c r="Q75" s="107">
        <v>0</v>
      </c>
      <c r="R75" s="107">
        <v>9.2307692307692299</v>
      </c>
      <c r="S75" s="107">
        <v>5.5555555555555598</v>
      </c>
      <c r="T75" s="107">
        <v>15.384615384615399</v>
      </c>
      <c r="U75" s="107">
        <v>16.6666666666667</v>
      </c>
      <c r="V75" s="107">
        <v>21.538461538461501</v>
      </c>
      <c r="W75" s="107">
        <v>34</v>
      </c>
      <c r="X75" s="105">
        <v>10</v>
      </c>
      <c r="Y75" s="105">
        <v>2</v>
      </c>
      <c r="Z75" s="108" t="s">
        <v>132</v>
      </c>
      <c r="AB75" s="19">
        <f t="shared" si="8"/>
        <v>0</v>
      </c>
      <c r="AC75" s="19">
        <f t="shared" si="9"/>
        <v>0</v>
      </c>
      <c r="AD75" s="19">
        <f t="shared" si="10"/>
        <v>0</v>
      </c>
      <c r="AE75">
        <f t="shared" si="7"/>
        <v>0</v>
      </c>
    </row>
    <row r="76" spans="1:31" ht="15" customHeight="1">
      <c r="A76" s="103" t="s">
        <v>29</v>
      </c>
      <c r="B76" s="104">
        <v>2014</v>
      </c>
      <c r="C76" s="103" t="s">
        <v>116</v>
      </c>
      <c r="D76" s="105">
        <v>87</v>
      </c>
      <c r="E76" s="106">
        <v>18</v>
      </c>
      <c r="F76" s="106">
        <v>69</v>
      </c>
      <c r="G76" s="106">
        <v>0</v>
      </c>
      <c r="H76" s="106">
        <v>2</v>
      </c>
      <c r="I76" s="106">
        <v>0</v>
      </c>
      <c r="J76" s="106">
        <v>6</v>
      </c>
      <c r="K76" s="106">
        <v>1</v>
      </c>
      <c r="L76" s="106">
        <v>10</v>
      </c>
      <c r="M76" s="106">
        <v>3</v>
      </c>
      <c r="N76" s="106">
        <v>14</v>
      </c>
      <c r="O76" s="107">
        <v>0</v>
      </c>
      <c r="P76" s="107">
        <v>2.8985507246376798</v>
      </c>
      <c r="Q76" s="107">
        <v>0</v>
      </c>
      <c r="R76" s="107">
        <v>8.6956521739130395</v>
      </c>
      <c r="S76" s="107">
        <v>5.5555555555555598</v>
      </c>
      <c r="T76" s="107">
        <v>14.492753623188401</v>
      </c>
      <c r="U76" s="107">
        <v>16.6666666666667</v>
      </c>
      <c r="V76" s="107">
        <v>20.289855072463801</v>
      </c>
      <c r="W76" s="107">
        <v>34</v>
      </c>
      <c r="X76" s="105">
        <v>10</v>
      </c>
      <c r="Y76" s="105">
        <v>3</v>
      </c>
      <c r="Z76" s="108" t="s">
        <v>132</v>
      </c>
      <c r="AB76" s="19">
        <f t="shared" si="8"/>
        <v>0</v>
      </c>
      <c r="AC76" s="19">
        <f t="shared" si="9"/>
        <v>0</v>
      </c>
      <c r="AD76" s="19">
        <f t="shared" si="10"/>
        <v>0</v>
      </c>
      <c r="AE76">
        <f t="shared" si="7"/>
        <v>0</v>
      </c>
    </row>
    <row r="77" spans="1:31" ht="15" customHeight="1">
      <c r="A77" s="103" t="s">
        <v>29</v>
      </c>
      <c r="B77" s="104">
        <v>2014</v>
      </c>
      <c r="C77" s="103" t="s">
        <v>117</v>
      </c>
      <c r="D77" s="105">
        <v>112</v>
      </c>
      <c r="E77" s="106">
        <v>30</v>
      </c>
      <c r="F77" s="106">
        <v>82</v>
      </c>
      <c r="G77" s="106">
        <v>1</v>
      </c>
      <c r="H77" s="106">
        <v>2</v>
      </c>
      <c r="I77" s="106">
        <v>1</v>
      </c>
      <c r="J77" s="106">
        <v>6</v>
      </c>
      <c r="K77" s="106">
        <v>2</v>
      </c>
      <c r="L77" s="106">
        <v>11</v>
      </c>
      <c r="M77" s="106">
        <v>4</v>
      </c>
      <c r="N77" s="106">
        <v>15</v>
      </c>
      <c r="O77" s="107">
        <v>3.3333333333333299</v>
      </c>
      <c r="P77" s="107">
        <v>2.4390243902439002</v>
      </c>
      <c r="Q77" s="107">
        <v>3.3333333333333299</v>
      </c>
      <c r="R77" s="107">
        <v>7.3170731707317103</v>
      </c>
      <c r="S77" s="107">
        <v>6.6666666666666696</v>
      </c>
      <c r="T77" s="107">
        <v>13.4146341463415</v>
      </c>
      <c r="U77" s="107">
        <v>13.3333333333333</v>
      </c>
      <c r="V77" s="107">
        <v>18.292682926829301</v>
      </c>
      <c r="W77" s="107">
        <v>34</v>
      </c>
      <c r="X77" s="105">
        <v>10</v>
      </c>
      <c r="Y77" s="105">
        <v>4</v>
      </c>
      <c r="Z77" s="108" t="s">
        <v>132</v>
      </c>
      <c r="AB77" s="19">
        <f t="shared" si="8"/>
        <v>0</v>
      </c>
      <c r="AC77" s="19">
        <f t="shared" si="9"/>
        <v>0</v>
      </c>
      <c r="AD77" s="19">
        <f t="shared" si="10"/>
        <v>0</v>
      </c>
      <c r="AE77">
        <f t="shared" si="7"/>
        <v>0</v>
      </c>
    </row>
    <row r="78" spans="1:31" ht="15" customHeight="1">
      <c r="A78" s="103" t="s">
        <v>29</v>
      </c>
      <c r="B78" s="104">
        <v>2015</v>
      </c>
      <c r="C78" s="103" t="s">
        <v>133</v>
      </c>
      <c r="D78" s="105">
        <v>114</v>
      </c>
      <c r="E78" s="106">
        <v>33</v>
      </c>
      <c r="F78" s="106">
        <v>81</v>
      </c>
      <c r="G78" s="106">
        <v>2</v>
      </c>
      <c r="H78" s="106">
        <v>2</v>
      </c>
      <c r="I78" s="106">
        <v>2</v>
      </c>
      <c r="J78" s="106">
        <v>6</v>
      </c>
      <c r="K78" s="106">
        <v>3</v>
      </c>
      <c r="L78" s="106">
        <v>11</v>
      </c>
      <c r="M78" s="106">
        <v>5</v>
      </c>
      <c r="N78" s="106">
        <v>15</v>
      </c>
      <c r="O78" s="107">
        <v>6.0606060606060597</v>
      </c>
      <c r="P78" s="107">
        <v>2.4691358024691401</v>
      </c>
      <c r="Q78" s="107">
        <v>6.0606060606060597</v>
      </c>
      <c r="R78" s="107">
        <v>7.4074074074074101</v>
      </c>
      <c r="S78" s="107">
        <v>9.0909090909090899</v>
      </c>
      <c r="T78" s="107">
        <v>13.580246913580201</v>
      </c>
      <c r="U78" s="107">
        <v>15.1515151515152</v>
      </c>
      <c r="V78" s="107">
        <v>18.518518518518501</v>
      </c>
      <c r="W78" s="107">
        <v>34</v>
      </c>
      <c r="X78" s="105">
        <v>10</v>
      </c>
      <c r="Y78" s="105">
        <v>5</v>
      </c>
      <c r="Z78" s="108" t="s">
        <v>132</v>
      </c>
      <c r="AB78" s="19">
        <f t="shared" si="8"/>
        <v>0</v>
      </c>
      <c r="AC78" s="19">
        <f t="shared" si="9"/>
        <v>0</v>
      </c>
      <c r="AD78" s="19">
        <f t="shared" si="10"/>
        <v>0</v>
      </c>
      <c r="AE78">
        <f t="shared" si="7"/>
        <v>0</v>
      </c>
    </row>
    <row r="79" spans="1:31" ht="15" customHeight="1">
      <c r="A79" s="103" t="s">
        <v>29</v>
      </c>
      <c r="B79" s="104">
        <v>2015</v>
      </c>
      <c r="C79" s="103" t="s">
        <v>134</v>
      </c>
      <c r="D79" s="105">
        <v>131</v>
      </c>
      <c r="E79" s="106">
        <v>46</v>
      </c>
      <c r="F79" s="106">
        <v>85</v>
      </c>
      <c r="G79" s="106">
        <v>2</v>
      </c>
      <c r="H79" s="106">
        <v>0</v>
      </c>
      <c r="I79" s="106">
        <v>2</v>
      </c>
      <c r="J79" s="106">
        <v>4</v>
      </c>
      <c r="K79" s="106">
        <v>3</v>
      </c>
      <c r="L79" s="106">
        <v>9</v>
      </c>
      <c r="M79" s="106">
        <v>5</v>
      </c>
      <c r="N79" s="106">
        <v>13</v>
      </c>
      <c r="O79" s="107">
        <v>4.3478260869565197</v>
      </c>
      <c r="P79" s="107">
        <v>0</v>
      </c>
      <c r="Q79" s="107">
        <v>4.3478260869565197</v>
      </c>
      <c r="R79" s="107">
        <v>4.7058823529411802</v>
      </c>
      <c r="S79" s="107">
        <v>6.5217391304347796</v>
      </c>
      <c r="T79" s="107">
        <v>10.588235294117601</v>
      </c>
      <c r="U79" s="107">
        <v>10.869565217391299</v>
      </c>
      <c r="V79" s="107">
        <v>15.294117647058799</v>
      </c>
      <c r="W79" s="107">
        <v>34</v>
      </c>
      <c r="X79" s="105">
        <v>10</v>
      </c>
      <c r="Y79" s="105">
        <v>6</v>
      </c>
      <c r="Z79" s="108" t="s">
        <v>132</v>
      </c>
      <c r="AB79" s="19">
        <f t="shared" si="8"/>
        <v>0</v>
      </c>
      <c r="AC79" s="19">
        <f t="shared" si="9"/>
        <v>0</v>
      </c>
      <c r="AD79" s="19">
        <f t="shared" si="10"/>
        <v>0</v>
      </c>
      <c r="AE79">
        <f t="shared" si="7"/>
        <v>0</v>
      </c>
    </row>
    <row r="80" spans="1:31" ht="15" customHeight="1">
      <c r="A80" s="103" t="s">
        <v>29</v>
      </c>
      <c r="B80" s="104">
        <v>2015</v>
      </c>
      <c r="C80" s="103" t="s">
        <v>135</v>
      </c>
      <c r="D80" s="105">
        <v>136</v>
      </c>
      <c r="E80" s="106">
        <v>50</v>
      </c>
      <c r="F80" s="106">
        <v>86</v>
      </c>
      <c r="G80" s="106">
        <v>2</v>
      </c>
      <c r="H80" s="106">
        <v>0</v>
      </c>
      <c r="I80" s="106">
        <v>2</v>
      </c>
      <c r="J80" s="106">
        <v>4</v>
      </c>
      <c r="K80" s="106">
        <v>3</v>
      </c>
      <c r="L80" s="106">
        <v>9</v>
      </c>
      <c r="M80" s="106">
        <v>5</v>
      </c>
      <c r="N80" s="106">
        <v>13</v>
      </c>
      <c r="O80" s="107">
        <v>4</v>
      </c>
      <c r="P80" s="107">
        <v>0</v>
      </c>
      <c r="Q80" s="107">
        <v>4</v>
      </c>
      <c r="R80" s="107">
        <v>4.6511627906976702</v>
      </c>
      <c r="S80" s="107">
        <v>6</v>
      </c>
      <c r="T80" s="107">
        <v>10.4651162790698</v>
      </c>
      <c r="U80" s="107">
        <v>10</v>
      </c>
      <c r="V80" s="107">
        <v>15.116279069767399</v>
      </c>
      <c r="W80" s="107">
        <v>34</v>
      </c>
      <c r="X80" s="105">
        <v>10</v>
      </c>
      <c r="Y80" s="105">
        <v>7</v>
      </c>
      <c r="Z80" s="108" t="s">
        <v>132</v>
      </c>
      <c r="AB80" s="19">
        <f t="shared" si="8"/>
        <v>0</v>
      </c>
      <c r="AC80" s="19">
        <f t="shared" si="9"/>
        <v>0</v>
      </c>
      <c r="AD80" s="19">
        <f t="shared" si="10"/>
        <v>0</v>
      </c>
      <c r="AE80">
        <f t="shared" si="7"/>
        <v>0</v>
      </c>
    </row>
    <row r="81" spans="1:31" ht="15" customHeight="1">
      <c r="A81" s="103" t="s">
        <v>29</v>
      </c>
      <c r="B81" s="104">
        <v>2015</v>
      </c>
      <c r="C81" s="103" t="s">
        <v>136</v>
      </c>
      <c r="D81" s="105">
        <v>131</v>
      </c>
      <c r="E81" s="106">
        <v>50</v>
      </c>
      <c r="F81" s="106">
        <v>81</v>
      </c>
      <c r="G81" s="106">
        <v>2</v>
      </c>
      <c r="H81" s="106">
        <v>0</v>
      </c>
      <c r="I81" s="106">
        <v>2</v>
      </c>
      <c r="J81" s="106">
        <v>3</v>
      </c>
      <c r="K81" s="106">
        <v>3</v>
      </c>
      <c r="L81" s="106">
        <v>8</v>
      </c>
      <c r="M81" s="106">
        <v>5</v>
      </c>
      <c r="N81" s="106">
        <v>10</v>
      </c>
      <c r="O81" s="107">
        <v>4</v>
      </c>
      <c r="P81" s="107">
        <v>0</v>
      </c>
      <c r="Q81" s="107">
        <v>4</v>
      </c>
      <c r="R81" s="107">
        <v>3.7037037037037002</v>
      </c>
      <c r="S81" s="107">
        <v>6</v>
      </c>
      <c r="T81" s="107">
        <v>9.8765432098765409</v>
      </c>
      <c r="U81" s="107">
        <v>10</v>
      </c>
      <c r="V81" s="107">
        <v>12.3456790123457</v>
      </c>
      <c r="W81" s="107">
        <v>34</v>
      </c>
      <c r="X81" s="105">
        <v>10</v>
      </c>
      <c r="Y81" s="105">
        <v>8</v>
      </c>
      <c r="Z81" s="108" t="s">
        <v>132</v>
      </c>
      <c r="AB81" s="19">
        <f t="shared" si="8"/>
        <v>0</v>
      </c>
      <c r="AC81" s="19">
        <f t="shared" si="9"/>
        <v>0</v>
      </c>
      <c r="AD81" s="19">
        <f t="shared" si="10"/>
        <v>0</v>
      </c>
      <c r="AE81">
        <f t="shared" si="7"/>
        <v>0</v>
      </c>
    </row>
    <row r="82" spans="1:31" ht="15" customHeight="1">
      <c r="A82" s="103" t="s">
        <v>30</v>
      </c>
      <c r="B82" s="104">
        <v>2014</v>
      </c>
      <c r="C82" s="103" t="s">
        <v>114</v>
      </c>
      <c r="D82" s="105">
        <v>93</v>
      </c>
      <c r="E82" s="106">
        <v>43</v>
      </c>
      <c r="F82" s="106">
        <v>50</v>
      </c>
      <c r="G82" s="106">
        <v>2</v>
      </c>
      <c r="H82" s="106">
        <v>3</v>
      </c>
      <c r="I82" s="106">
        <v>3</v>
      </c>
      <c r="J82" s="106">
        <v>6</v>
      </c>
      <c r="K82" s="106">
        <v>5</v>
      </c>
      <c r="L82" s="106">
        <v>12</v>
      </c>
      <c r="M82" s="106">
        <v>8</v>
      </c>
      <c r="N82" s="106">
        <v>15</v>
      </c>
      <c r="O82" s="107">
        <v>4.6511627906976702</v>
      </c>
      <c r="P82" s="107">
        <v>6</v>
      </c>
      <c r="Q82" s="107">
        <v>6.9767441860465098</v>
      </c>
      <c r="R82" s="107">
        <v>12</v>
      </c>
      <c r="S82" s="107">
        <v>11.6279069767442</v>
      </c>
      <c r="T82" s="107">
        <v>24</v>
      </c>
      <c r="U82" s="107">
        <v>18.604651162790699</v>
      </c>
      <c r="V82" s="107">
        <v>30</v>
      </c>
      <c r="W82" s="107">
        <v>34</v>
      </c>
      <c r="X82" s="105">
        <v>11</v>
      </c>
      <c r="Y82" s="105">
        <v>1</v>
      </c>
      <c r="Z82" s="108" t="s">
        <v>132</v>
      </c>
      <c r="AB82" s="19">
        <f t="shared" si="8"/>
        <v>0</v>
      </c>
      <c r="AC82" s="19">
        <f t="shared" si="9"/>
        <v>0</v>
      </c>
      <c r="AD82" s="19">
        <f t="shared" si="10"/>
        <v>0</v>
      </c>
      <c r="AE82">
        <f t="shared" si="7"/>
        <v>0</v>
      </c>
    </row>
    <row r="83" spans="1:31" ht="15" customHeight="1">
      <c r="A83" s="103" t="s">
        <v>30</v>
      </c>
      <c r="B83" s="104">
        <v>2014</v>
      </c>
      <c r="C83" s="103" t="s">
        <v>115</v>
      </c>
      <c r="D83" s="105">
        <v>95</v>
      </c>
      <c r="E83" s="106">
        <v>45</v>
      </c>
      <c r="F83" s="106">
        <v>50</v>
      </c>
      <c r="G83" s="106">
        <v>2</v>
      </c>
      <c r="H83" s="106">
        <v>3</v>
      </c>
      <c r="I83" s="106">
        <v>3</v>
      </c>
      <c r="J83" s="106">
        <v>6</v>
      </c>
      <c r="K83" s="106">
        <v>5</v>
      </c>
      <c r="L83" s="106">
        <v>12</v>
      </c>
      <c r="M83" s="106">
        <v>8</v>
      </c>
      <c r="N83" s="106">
        <v>15</v>
      </c>
      <c r="O83" s="107">
        <v>4.4444444444444402</v>
      </c>
      <c r="P83" s="107">
        <v>6</v>
      </c>
      <c r="Q83" s="107">
        <v>6.6666666666666696</v>
      </c>
      <c r="R83" s="107">
        <v>12</v>
      </c>
      <c r="S83" s="107">
        <v>11.1111111111111</v>
      </c>
      <c r="T83" s="107">
        <v>24</v>
      </c>
      <c r="U83" s="107">
        <v>17.7777777777778</v>
      </c>
      <c r="V83" s="107">
        <v>30</v>
      </c>
      <c r="W83" s="107">
        <v>34</v>
      </c>
      <c r="X83" s="105">
        <v>11</v>
      </c>
      <c r="Y83" s="105">
        <v>2</v>
      </c>
      <c r="Z83" s="108" t="s">
        <v>132</v>
      </c>
      <c r="AB83" s="19">
        <f t="shared" si="8"/>
        <v>0</v>
      </c>
      <c r="AC83" s="19">
        <f t="shared" si="9"/>
        <v>0</v>
      </c>
      <c r="AD83" s="19">
        <f t="shared" si="10"/>
        <v>0</v>
      </c>
      <c r="AE83">
        <f t="shared" si="7"/>
        <v>0</v>
      </c>
    </row>
    <row r="84" spans="1:31" ht="15" customHeight="1">
      <c r="A84" s="103" t="s">
        <v>30</v>
      </c>
      <c r="B84" s="104">
        <v>2014</v>
      </c>
      <c r="C84" s="103" t="s">
        <v>116</v>
      </c>
      <c r="D84" s="105">
        <v>98</v>
      </c>
      <c r="E84" s="106">
        <v>45</v>
      </c>
      <c r="F84" s="106">
        <v>53</v>
      </c>
      <c r="G84" s="106">
        <v>2</v>
      </c>
      <c r="H84" s="106">
        <v>3</v>
      </c>
      <c r="I84" s="106">
        <v>3</v>
      </c>
      <c r="J84" s="106">
        <v>6</v>
      </c>
      <c r="K84" s="106">
        <v>5</v>
      </c>
      <c r="L84" s="106">
        <v>12</v>
      </c>
      <c r="M84" s="106">
        <v>8</v>
      </c>
      <c r="N84" s="106">
        <v>15</v>
      </c>
      <c r="O84" s="107">
        <v>4.4444444444444402</v>
      </c>
      <c r="P84" s="107">
        <v>5.6603773584905701</v>
      </c>
      <c r="Q84" s="107">
        <v>6.6666666666666696</v>
      </c>
      <c r="R84" s="107">
        <v>11.320754716981099</v>
      </c>
      <c r="S84" s="107">
        <v>11.1111111111111</v>
      </c>
      <c r="T84" s="107">
        <v>22.641509433962302</v>
      </c>
      <c r="U84" s="107">
        <v>17.7777777777778</v>
      </c>
      <c r="V84" s="107">
        <v>28.301886792452802</v>
      </c>
      <c r="W84" s="107">
        <v>34</v>
      </c>
      <c r="X84" s="105">
        <v>11</v>
      </c>
      <c r="Y84" s="105">
        <v>3</v>
      </c>
      <c r="Z84" s="108" t="s">
        <v>132</v>
      </c>
      <c r="AB84" s="19">
        <f t="shared" si="8"/>
        <v>0</v>
      </c>
      <c r="AC84" s="19">
        <f t="shared" si="9"/>
        <v>0</v>
      </c>
      <c r="AD84" s="19">
        <f t="shared" si="10"/>
        <v>0</v>
      </c>
      <c r="AE84">
        <f t="shared" si="7"/>
        <v>0</v>
      </c>
    </row>
    <row r="85" spans="1:31" ht="15" customHeight="1">
      <c r="A85" s="103" t="s">
        <v>30</v>
      </c>
      <c r="B85" s="104">
        <v>2014</v>
      </c>
      <c r="C85" s="103" t="s">
        <v>117</v>
      </c>
      <c r="D85" s="105">
        <v>111</v>
      </c>
      <c r="E85" s="106">
        <v>55</v>
      </c>
      <c r="F85" s="106">
        <v>56</v>
      </c>
      <c r="G85" s="106">
        <v>2</v>
      </c>
      <c r="H85" s="106">
        <v>3</v>
      </c>
      <c r="I85" s="106">
        <v>5</v>
      </c>
      <c r="J85" s="106">
        <v>6</v>
      </c>
      <c r="K85" s="106">
        <v>8</v>
      </c>
      <c r="L85" s="106">
        <v>12</v>
      </c>
      <c r="M85" s="106">
        <v>11</v>
      </c>
      <c r="N85" s="106">
        <v>15</v>
      </c>
      <c r="O85" s="107">
        <v>3.6363636363636398</v>
      </c>
      <c r="P85" s="107">
        <v>5.3571428571428603</v>
      </c>
      <c r="Q85" s="107">
        <v>9.0909090909090899</v>
      </c>
      <c r="R85" s="107">
        <v>10.714285714285699</v>
      </c>
      <c r="S85" s="107">
        <v>14.545454545454501</v>
      </c>
      <c r="T85" s="107">
        <v>21.428571428571399</v>
      </c>
      <c r="U85" s="107">
        <v>20</v>
      </c>
      <c r="V85" s="107">
        <v>26.785714285714299</v>
      </c>
      <c r="W85" s="107">
        <v>34</v>
      </c>
      <c r="X85" s="105">
        <v>11</v>
      </c>
      <c r="Y85" s="105">
        <v>4</v>
      </c>
      <c r="Z85" s="108" t="s">
        <v>132</v>
      </c>
      <c r="AB85" s="19">
        <f t="shared" si="8"/>
        <v>0</v>
      </c>
      <c r="AC85" s="19">
        <f t="shared" si="9"/>
        <v>0</v>
      </c>
      <c r="AD85" s="19">
        <f t="shared" si="10"/>
        <v>0</v>
      </c>
      <c r="AE85">
        <f t="shared" si="7"/>
        <v>0</v>
      </c>
    </row>
    <row r="86" spans="1:31" ht="15" customHeight="1">
      <c r="A86" s="103" t="s">
        <v>30</v>
      </c>
      <c r="B86" s="104">
        <v>2015</v>
      </c>
      <c r="C86" s="103" t="s">
        <v>133</v>
      </c>
      <c r="D86" s="105">
        <v>165</v>
      </c>
      <c r="E86" s="106">
        <v>69</v>
      </c>
      <c r="F86" s="106">
        <v>96</v>
      </c>
      <c r="G86" s="106">
        <v>3</v>
      </c>
      <c r="H86" s="106">
        <v>4</v>
      </c>
      <c r="I86" s="106">
        <v>6</v>
      </c>
      <c r="J86" s="106">
        <v>10</v>
      </c>
      <c r="K86" s="106">
        <v>9</v>
      </c>
      <c r="L86" s="106">
        <v>17</v>
      </c>
      <c r="M86" s="106">
        <v>12</v>
      </c>
      <c r="N86" s="106">
        <v>20</v>
      </c>
      <c r="O86" s="107">
        <v>4.3478260869565197</v>
      </c>
      <c r="P86" s="107">
        <v>4.1666666666666696</v>
      </c>
      <c r="Q86" s="107">
        <v>8.6956521739130395</v>
      </c>
      <c r="R86" s="107">
        <v>10.4166666666667</v>
      </c>
      <c r="S86" s="107">
        <v>13.0434782608696</v>
      </c>
      <c r="T86" s="107">
        <v>17.7083333333333</v>
      </c>
      <c r="U86" s="107">
        <v>17.3913043478261</v>
      </c>
      <c r="V86" s="107">
        <v>20.8333333333333</v>
      </c>
      <c r="W86" s="107">
        <v>34</v>
      </c>
      <c r="X86" s="105">
        <v>11</v>
      </c>
      <c r="Y86" s="105">
        <v>5</v>
      </c>
      <c r="Z86" s="108" t="s">
        <v>132</v>
      </c>
      <c r="AB86" s="19">
        <f t="shared" si="8"/>
        <v>0</v>
      </c>
      <c r="AC86" s="19">
        <f t="shared" si="9"/>
        <v>0</v>
      </c>
      <c r="AD86" s="19">
        <f t="shared" si="10"/>
        <v>0</v>
      </c>
      <c r="AE86">
        <f t="shared" si="7"/>
        <v>0</v>
      </c>
    </row>
    <row r="87" spans="1:31" ht="15" customHeight="1">
      <c r="A87" s="109" t="s">
        <v>30</v>
      </c>
      <c r="B87" s="110">
        <v>2015</v>
      </c>
      <c r="C87" s="109" t="s">
        <v>134</v>
      </c>
      <c r="D87" s="111">
        <v>169</v>
      </c>
      <c r="E87" s="112">
        <v>73</v>
      </c>
      <c r="F87" s="112">
        <v>96</v>
      </c>
      <c r="G87" s="112">
        <v>3</v>
      </c>
      <c r="H87" s="112">
        <v>4</v>
      </c>
      <c r="I87" s="112">
        <v>6</v>
      </c>
      <c r="J87" s="112">
        <v>10</v>
      </c>
      <c r="K87" s="112">
        <v>9</v>
      </c>
      <c r="L87" s="112">
        <v>17</v>
      </c>
      <c r="M87" s="112">
        <v>12</v>
      </c>
      <c r="N87" s="112">
        <v>20</v>
      </c>
      <c r="O87" s="113">
        <v>4.10958904109589</v>
      </c>
      <c r="P87" s="113">
        <v>4.1666666666666696</v>
      </c>
      <c r="Q87" s="113">
        <v>8.2191780821917799</v>
      </c>
      <c r="R87" s="113">
        <v>10.4166666666667</v>
      </c>
      <c r="S87" s="113">
        <v>12.328767123287699</v>
      </c>
      <c r="T87" s="113">
        <v>17.7083333333333</v>
      </c>
      <c r="U87" s="113">
        <v>16.438356164383599</v>
      </c>
      <c r="V87" s="113">
        <v>20.8333333333333</v>
      </c>
      <c r="W87" s="113">
        <v>34</v>
      </c>
      <c r="X87" s="111">
        <v>11</v>
      </c>
      <c r="Y87" s="111">
        <v>6</v>
      </c>
      <c r="Z87" s="114" t="s">
        <v>132</v>
      </c>
      <c r="AB87" s="19">
        <f t="shared" si="8"/>
        <v>0</v>
      </c>
      <c r="AC87" s="19">
        <f t="shared" si="9"/>
        <v>0</v>
      </c>
      <c r="AD87" s="19">
        <f t="shared" si="10"/>
        <v>0</v>
      </c>
      <c r="AE87">
        <f t="shared" si="7"/>
        <v>0</v>
      </c>
    </row>
    <row r="88" spans="1:31" ht="15" customHeight="1">
      <c r="A88" s="109" t="s">
        <v>30</v>
      </c>
      <c r="B88" s="110">
        <v>2015</v>
      </c>
      <c r="C88" s="109" t="s">
        <v>135</v>
      </c>
      <c r="D88" s="111">
        <v>163</v>
      </c>
      <c r="E88" s="112">
        <v>74</v>
      </c>
      <c r="F88" s="112">
        <v>89</v>
      </c>
      <c r="G88" s="112">
        <v>2</v>
      </c>
      <c r="H88" s="112">
        <v>4</v>
      </c>
      <c r="I88" s="112">
        <v>5</v>
      </c>
      <c r="J88" s="112">
        <v>9</v>
      </c>
      <c r="K88" s="112">
        <v>8</v>
      </c>
      <c r="L88" s="112">
        <v>16</v>
      </c>
      <c r="M88" s="112">
        <v>11</v>
      </c>
      <c r="N88" s="112">
        <v>17</v>
      </c>
      <c r="O88" s="113">
        <v>2.7027027027027</v>
      </c>
      <c r="P88" s="113">
        <v>4.4943820224719104</v>
      </c>
      <c r="Q88" s="113">
        <v>6.7567567567567597</v>
      </c>
      <c r="R88" s="113">
        <v>10.1123595505618</v>
      </c>
      <c r="S88" s="113">
        <v>10.8108108108108</v>
      </c>
      <c r="T88" s="113">
        <v>17.977528089887599</v>
      </c>
      <c r="U88" s="113">
        <v>14.8648648648649</v>
      </c>
      <c r="V88" s="113">
        <v>19.101123595505602</v>
      </c>
      <c r="W88" s="113">
        <v>34</v>
      </c>
      <c r="X88" s="111">
        <v>11</v>
      </c>
      <c r="Y88" s="111">
        <v>7</v>
      </c>
      <c r="Z88" s="114" t="s">
        <v>132</v>
      </c>
      <c r="AB88" s="19">
        <f t="shared" si="8"/>
        <v>0</v>
      </c>
      <c r="AC88" s="19">
        <f t="shared" si="9"/>
        <v>0</v>
      </c>
      <c r="AD88" s="19">
        <f t="shared" si="10"/>
        <v>0</v>
      </c>
      <c r="AE88">
        <f t="shared" si="7"/>
        <v>0</v>
      </c>
    </row>
    <row r="89" spans="1:31" ht="15" customHeight="1">
      <c r="A89" s="109" t="s">
        <v>30</v>
      </c>
      <c r="B89" s="110">
        <v>2015</v>
      </c>
      <c r="C89" s="109" t="s">
        <v>136</v>
      </c>
      <c r="D89" s="111">
        <v>156</v>
      </c>
      <c r="E89" s="112">
        <v>73</v>
      </c>
      <c r="F89" s="112">
        <v>83</v>
      </c>
      <c r="G89" s="112">
        <v>2</v>
      </c>
      <c r="H89" s="112">
        <v>4</v>
      </c>
      <c r="I89" s="112">
        <v>4</v>
      </c>
      <c r="J89" s="112">
        <v>9</v>
      </c>
      <c r="K89" s="112">
        <v>6</v>
      </c>
      <c r="L89" s="112">
        <v>14</v>
      </c>
      <c r="M89" s="112">
        <v>8</v>
      </c>
      <c r="N89" s="112">
        <v>15</v>
      </c>
      <c r="O89" s="113">
        <v>2.7397260273972601</v>
      </c>
      <c r="P89" s="113">
        <v>4.8192771084337398</v>
      </c>
      <c r="Q89" s="113">
        <v>5.4794520547945202</v>
      </c>
      <c r="R89" s="113">
        <v>10.8433734939759</v>
      </c>
      <c r="S89" s="113">
        <v>8.2191780821917799</v>
      </c>
      <c r="T89" s="113">
        <v>16.867469879518101</v>
      </c>
      <c r="U89" s="113">
        <v>10.958904109589</v>
      </c>
      <c r="V89" s="113">
        <v>18.0722891566265</v>
      </c>
      <c r="W89" s="113">
        <v>34</v>
      </c>
      <c r="X89" s="111">
        <v>11</v>
      </c>
      <c r="Y89" s="111">
        <v>8</v>
      </c>
      <c r="Z89" s="114" t="s">
        <v>132</v>
      </c>
      <c r="AB89" s="19">
        <f t="shared" si="8"/>
        <v>0</v>
      </c>
      <c r="AC89" s="19">
        <f t="shared" si="9"/>
        <v>0</v>
      </c>
      <c r="AD89" s="19">
        <f t="shared" si="10"/>
        <v>0</v>
      </c>
      <c r="AE89">
        <f t="shared" si="7"/>
        <v>0</v>
      </c>
    </row>
    <row r="90" spans="1:31" ht="15" customHeight="1">
      <c r="A90" s="109" t="s">
        <v>31</v>
      </c>
      <c r="B90" s="110">
        <v>2014</v>
      </c>
      <c r="C90" s="109" t="s">
        <v>114</v>
      </c>
      <c r="D90" s="111">
        <v>67</v>
      </c>
      <c r="E90" s="112">
        <v>21</v>
      </c>
      <c r="F90" s="112">
        <v>46</v>
      </c>
      <c r="G90" s="112">
        <v>0</v>
      </c>
      <c r="H90" s="112">
        <v>0</v>
      </c>
      <c r="I90" s="112">
        <v>0</v>
      </c>
      <c r="J90" s="112">
        <v>3</v>
      </c>
      <c r="K90" s="112">
        <v>4</v>
      </c>
      <c r="L90" s="112">
        <v>4</v>
      </c>
      <c r="M90" s="112">
        <v>8</v>
      </c>
      <c r="N90" s="112">
        <v>10</v>
      </c>
      <c r="O90" s="113">
        <v>0</v>
      </c>
      <c r="P90" s="113">
        <v>0</v>
      </c>
      <c r="Q90" s="113">
        <v>0</v>
      </c>
      <c r="R90" s="113">
        <v>6.5217391304347796</v>
      </c>
      <c r="S90" s="113">
        <v>19.047619047619001</v>
      </c>
      <c r="T90" s="113">
        <v>8.6956521739130395</v>
      </c>
      <c r="U90" s="113">
        <v>38.095238095238102</v>
      </c>
      <c r="V90" s="113">
        <v>21.739130434782599</v>
      </c>
      <c r="W90" s="113">
        <v>34</v>
      </c>
      <c r="X90" s="111">
        <v>12</v>
      </c>
      <c r="Y90" s="111">
        <v>1</v>
      </c>
      <c r="Z90" s="114" t="s">
        <v>132</v>
      </c>
      <c r="AB90" s="19">
        <f t="shared" si="8"/>
        <v>0</v>
      </c>
      <c r="AC90" s="19">
        <f t="shared" si="9"/>
        <v>0</v>
      </c>
      <c r="AD90" s="19">
        <f t="shared" si="10"/>
        <v>0</v>
      </c>
      <c r="AE90">
        <f t="shared" si="7"/>
        <v>0</v>
      </c>
    </row>
    <row r="91" spans="1:31" ht="15" customHeight="1">
      <c r="A91" s="109" t="s">
        <v>31</v>
      </c>
      <c r="B91" s="110">
        <v>2014</v>
      </c>
      <c r="C91" s="109" t="s">
        <v>115</v>
      </c>
      <c r="D91" s="111">
        <v>68</v>
      </c>
      <c r="E91" s="112">
        <v>21</v>
      </c>
      <c r="F91" s="112">
        <v>47</v>
      </c>
      <c r="G91" s="112">
        <v>0</v>
      </c>
      <c r="H91" s="112">
        <v>0</v>
      </c>
      <c r="I91" s="112">
        <v>0</v>
      </c>
      <c r="J91" s="112">
        <v>3</v>
      </c>
      <c r="K91" s="112">
        <v>4</v>
      </c>
      <c r="L91" s="112">
        <v>4</v>
      </c>
      <c r="M91" s="112">
        <v>8</v>
      </c>
      <c r="N91" s="112">
        <v>10</v>
      </c>
      <c r="O91" s="113">
        <v>0</v>
      </c>
      <c r="P91" s="113">
        <v>0</v>
      </c>
      <c r="Q91" s="113">
        <v>0</v>
      </c>
      <c r="R91" s="113">
        <v>6.3829787234042596</v>
      </c>
      <c r="S91" s="113">
        <v>19.047619047619001</v>
      </c>
      <c r="T91" s="113">
        <v>8.5106382978723403</v>
      </c>
      <c r="U91" s="113">
        <v>38.095238095238102</v>
      </c>
      <c r="V91" s="113">
        <v>21.2765957446809</v>
      </c>
      <c r="W91" s="113">
        <v>34</v>
      </c>
      <c r="X91" s="111">
        <v>12</v>
      </c>
      <c r="Y91" s="111">
        <v>2</v>
      </c>
      <c r="Z91" s="114" t="s">
        <v>132</v>
      </c>
      <c r="AB91" s="19">
        <f t="shared" si="8"/>
        <v>0</v>
      </c>
      <c r="AC91" s="19">
        <f t="shared" si="9"/>
        <v>0</v>
      </c>
      <c r="AD91" s="19">
        <f t="shared" si="10"/>
        <v>0</v>
      </c>
      <c r="AE91">
        <f t="shared" si="7"/>
        <v>0</v>
      </c>
    </row>
    <row r="92" spans="1:31" ht="15" customHeight="1">
      <c r="A92" s="109" t="s">
        <v>31</v>
      </c>
      <c r="B92" s="110">
        <v>2014</v>
      </c>
      <c r="C92" s="109" t="s">
        <v>116</v>
      </c>
      <c r="D92" s="111">
        <v>69</v>
      </c>
      <c r="E92" s="112">
        <v>22</v>
      </c>
      <c r="F92" s="112">
        <v>47</v>
      </c>
      <c r="G92" s="112">
        <v>0</v>
      </c>
      <c r="H92" s="112">
        <v>0</v>
      </c>
      <c r="I92" s="112">
        <v>0</v>
      </c>
      <c r="J92" s="112">
        <v>3</v>
      </c>
      <c r="K92" s="112">
        <v>4</v>
      </c>
      <c r="L92" s="112">
        <v>4</v>
      </c>
      <c r="M92" s="112">
        <v>7</v>
      </c>
      <c r="N92" s="112">
        <v>10</v>
      </c>
      <c r="O92" s="113">
        <v>0</v>
      </c>
      <c r="P92" s="113">
        <v>0</v>
      </c>
      <c r="Q92" s="113">
        <v>0</v>
      </c>
      <c r="R92" s="113">
        <v>6.3829787234042596</v>
      </c>
      <c r="S92" s="113">
        <v>18.181818181818201</v>
      </c>
      <c r="T92" s="113">
        <v>8.5106382978723403</v>
      </c>
      <c r="U92" s="113">
        <v>31.818181818181799</v>
      </c>
      <c r="V92" s="113">
        <v>21.2765957446809</v>
      </c>
      <c r="W92" s="113">
        <v>34</v>
      </c>
      <c r="X92" s="111">
        <v>12</v>
      </c>
      <c r="Y92" s="111">
        <v>3</v>
      </c>
      <c r="Z92" s="114" t="s">
        <v>132</v>
      </c>
      <c r="AB92" s="19">
        <f t="shared" si="8"/>
        <v>0</v>
      </c>
      <c r="AC92" s="19">
        <f t="shared" si="9"/>
        <v>0</v>
      </c>
      <c r="AD92" s="19">
        <f t="shared" si="10"/>
        <v>0</v>
      </c>
      <c r="AE92">
        <f t="shared" si="7"/>
        <v>0</v>
      </c>
    </row>
    <row r="93" spans="1:31" ht="15" customHeight="1">
      <c r="A93" s="109" t="s">
        <v>31</v>
      </c>
      <c r="B93" s="110">
        <v>2014</v>
      </c>
      <c r="C93" s="109" t="s">
        <v>117</v>
      </c>
      <c r="D93" s="111">
        <v>114</v>
      </c>
      <c r="E93" s="112">
        <v>45</v>
      </c>
      <c r="F93" s="112">
        <v>69</v>
      </c>
      <c r="G93" s="112">
        <v>3</v>
      </c>
      <c r="H93" s="112">
        <v>0</v>
      </c>
      <c r="I93" s="112">
        <v>4</v>
      </c>
      <c r="J93" s="112">
        <v>5</v>
      </c>
      <c r="K93" s="112">
        <v>9</v>
      </c>
      <c r="L93" s="112">
        <v>7</v>
      </c>
      <c r="M93" s="112">
        <v>12</v>
      </c>
      <c r="N93" s="112">
        <v>13</v>
      </c>
      <c r="O93" s="113">
        <v>6.6666666666666696</v>
      </c>
      <c r="P93" s="113">
        <v>0</v>
      </c>
      <c r="Q93" s="113">
        <v>8.8888888888888893</v>
      </c>
      <c r="R93" s="113">
        <v>7.2463768115942004</v>
      </c>
      <c r="S93" s="113">
        <v>20</v>
      </c>
      <c r="T93" s="113">
        <v>10.144927536231901</v>
      </c>
      <c r="U93" s="113">
        <v>26.6666666666667</v>
      </c>
      <c r="V93" s="113">
        <v>18.840579710144901</v>
      </c>
      <c r="W93" s="113">
        <v>34</v>
      </c>
      <c r="X93" s="111">
        <v>12</v>
      </c>
      <c r="Y93" s="111">
        <v>4</v>
      </c>
      <c r="Z93" s="114" t="s">
        <v>132</v>
      </c>
      <c r="AB93" s="19">
        <f t="shared" si="8"/>
        <v>0</v>
      </c>
      <c r="AC93" s="19">
        <f t="shared" si="9"/>
        <v>0</v>
      </c>
      <c r="AD93" s="19">
        <f t="shared" si="10"/>
        <v>0</v>
      </c>
      <c r="AE93">
        <f t="shared" si="7"/>
        <v>0</v>
      </c>
    </row>
    <row r="94" spans="1:31" ht="15" customHeight="1">
      <c r="A94" s="109" t="s">
        <v>31</v>
      </c>
      <c r="B94" s="110">
        <v>2015</v>
      </c>
      <c r="C94" s="109" t="s">
        <v>133</v>
      </c>
      <c r="D94" s="111">
        <v>115</v>
      </c>
      <c r="E94" s="112">
        <v>45</v>
      </c>
      <c r="F94" s="112">
        <v>70</v>
      </c>
      <c r="G94" s="112">
        <v>3</v>
      </c>
      <c r="H94" s="112">
        <v>0</v>
      </c>
      <c r="I94" s="112">
        <v>4</v>
      </c>
      <c r="J94" s="112">
        <v>5</v>
      </c>
      <c r="K94" s="112">
        <v>9</v>
      </c>
      <c r="L94" s="112">
        <v>7</v>
      </c>
      <c r="M94" s="112">
        <v>12</v>
      </c>
      <c r="N94" s="112">
        <v>13</v>
      </c>
      <c r="O94" s="113">
        <v>6.6666666666666696</v>
      </c>
      <c r="P94" s="113">
        <v>0</v>
      </c>
      <c r="Q94" s="113">
        <v>8.8888888888888893</v>
      </c>
      <c r="R94" s="113">
        <v>7.1428571428571397</v>
      </c>
      <c r="S94" s="113">
        <v>20</v>
      </c>
      <c r="T94" s="113">
        <v>10</v>
      </c>
      <c r="U94" s="113">
        <v>26.6666666666667</v>
      </c>
      <c r="V94" s="113">
        <v>18.571428571428601</v>
      </c>
      <c r="W94" s="113">
        <v>34</v>
      </c>
      <c r="X94" s="111">
        <v>12</v>
      </c>
      <c r="Y94" s="111">
        <v>5</v>
      </c>
      <c r="Z94" s="114" t="s">
        <v>132</v>
      </c>
      <c r="AB94" s="19">
        <f t="shared" si="8"/>
        <v>0</v>
      </c>
      <c r="AC94" s="19">
        <f t="shared" si="9"/>
        <v>0</v>
      </c>
      <c r="AD94" s="19">
        <f t="shared" si="10"/>
        <v>0</v>
      </c>
      <c r="AE94">
        <f t="shared" si="7"/>
        <v>0</v>
      </c>
    </row>
    <row r="95" spans="1:31" ht="15" customHeight="1">
      <c r="A95" s="109" t="s">
        <v>31</v>
      </c>
      <c r="B95" s="110">
        <v>2015</v>
      </c>
      <c r="C95" s="109" t="s">
        <v>134</v>
      </c>
      <c r="D95" s="111">
        <v>115</v>
      </c>
      <c r="E95" s="112">
        <v>44</v>
      </c>
      <c r="F95" s="112">
        <v>71</v>
      </c>
      <c r="G95" s="112">
        <v>3</v>
      </c>
      <c r="H95" s="112">
        <v>0</v>
      </c>
      <c r="I95" s="112">
        <v>4</v>
      </c>
      <c r="J95" s="112">
        <v>5</v>
      </c>
      <c r="K95" s="112">
        <v>8</v>
      </c>
      <c r="L95" s="112">
        <v>7</v>
      </c>
      <c r="M95" s="112">
        <v>10</v>
      </c>
      <c r="N95" s="112">
        <v>13</v>
      </c>
      <c r="O95" s="113">
        <v>6.8181818181818201</v>
      </c>
      <c r="P95" s="113">
        <v>0</v>
      </c>
      <c r="Q95" s="113">
        <v>9.0909090909090899</v>
      </c>
      <c r="R95" s="113">
        <v>7.0422535211267601</v>
      </c>
      <c r="S95" s="113">
        <v>18.181818181818201</v>
      </c>
      <c r="T95" s="113">
        <v>9.8591549295774605</v>
      </c>
      <c r="U95" s="113">
        <v>22.727272727272702</v>
      </c>
      <c r="V95" s="113">
        <v>18.309859154929601</v>
      </c>
      <c r="W95" s="113">
        <v>34</v>
      </c>
      <c r="X95" s="111">
        <v>12</v>
      </c>
      <c r="Y95" s="111">
        <v>6</v>
      </c>
      <c r="Z95" s="114" t="s">
        <v>132</v>
      </c>
      <c r="AB95" s="19">
        <f t="shared" si="8"/>
        <v>0</v>
      </c>
      <c r="AC95" s="19">
        <f t="shared" si="9"/>
        <v>0</v>
      </c>
      <c r="AD95" s="19">
        <f t="shared" si="10"/>
        <v>0</v>
      </c>
      <c r="AE95">
        <f t="shared" si="7"/>
        <v>0</v>
      </c>
    </row>
    <row r="96" spans="1:31" ht="15" customHeight="1">
      <c r="A96" s="109" t="s">
        <v>31</v>
      </c>
      <c r="B96" s="110">
        <v>2015</v>
      </c>
      <c r="C96" s="109" t="s">
        <v>135</v>
      </c>
      <c r="D96" s="111">
        <v>129</v>
      </c>
      <c r="E96" s="112">
        <v>54</v>
      </c>
      <c r="F96" s="112">
        <v>75</v>
      </c>
      <c r="G96" s="112">
        <v>3</v>
      </c>
      <c r="H96" s="112">
        <v>0</v>
      </c>
      <c r="I96" s="112">
        <v>4</v>
      </c>
      <c r="J96" s="112">
        <v>5</v>
      </c>
      <c r="K96" s="112">
        <v>8</v>
      </c>
      <c r="L96" s="112">
        <v>7</v>
      </c>
      <c r="M96" s="112">
        <v>10</v>
      </c>
      <c r="N96" s="112">
        <v>12</v>
      </c>
      <c r="O96" s="113">
        <v>5.5555555555555598</v>
      </c>
      <c r="P96" s="113">
        <v>0</v>
      </c>
      <c r="Q96" s="113">
        <v>7.4074074074074101</v>
      </c>
      <c r="R96" s="113">
        <v>6.6666666666666696</v>
      </c>
      <c r="S96" s="113">
        <v>14.814814814814801</v>
      </c>
      <c r="T96" s="113">
        <v>9.3333333333333304</v>
      </c>
      <c r="U96" s="113">
        <v>18.518518518518501</v>
      </c>
      <c r="V96" s="113">
        <v>16</v>
      </c>
      <c r="W96" s="113">
        <v>34</v>
      </c>
      <c r="X96" s="111">
        <v>12</v>
      </c>
      <c r="Y96" s="111">
        <v>7</v>
      </c>
      <c r="Z96" s="114" t="s">
        <v>132</v>
      </c>
      <c r="AB96" s="19">
        <f t="shared" si="8"/>
        <v>0</v>
      </c>
      <c r="AC96" s="19">
        <f t="shared" si="9"/>
        <v>0</v>
      </c>
      <c r="AD96" s="19">
        <f t="shared" si="10"/>
        <v>0</v>
      </c>
      <c r="AE96">
        <f t="shared" si="7"/>
        <v>0</v>
      </c>
    </row>
    <row r="97" spans="1:31" ht="15" customHeight="1">
      <c r="A97" s="109" t="s">
        <v>31</v>
      </c>
      <c r="B97" s="110">
        <v>2015</v>
      </c>
      <c r="C97" s="109" t="s">
        <v>136</v>
      </c>
      <c r="D97" s="111">
        <v>121</v>
      </c>
      <c r="E97" s="112">
        <v>53</v>
      </c>
      <c r="F97" s="112">
        <v>68</v>
      </c>
      <c r="G97" s="112">
        <v>3</v>
      </c>
      <c r="H97" s="112">
        <v>1</v>
      </c>
      <c r="I97" s="112">
        <v>4</v>
      </c>
      <c r="J97" s="112">
        <v>5</v>
      </c>
      <c r="K97" s="112">
        <v>8</v>
      </c>
      <c r="L97" s="112">
        <v>6</v>
      </c>
      <c r="M97" s="112">
        <v>10</v>
      </c>
      <c r="N97" s="112">
        <v>10</v>
      </c>
      <c r="O97" s="113">
        <v>5.6603773584905701</v>
      </c>
      <c r="P97" s="113">
        <v>1.47058823529412</v>
      </c>
      <c r="Q97" s="113">
        <v>7.5471698113207504</v>
      </c>
      <c r="R97" s="113">
        <v>7.3529411764705896</v>
      </c>
      <c r="S97" s="113">
        <v>15.094339622641501</v>
      </c>
      <c r="T97" s="113">
        <v>8.8235294117647101</v>
      </c>
      <c r="U97" s="113">
        <v>18.867924528301899</v>
      </c>
      <c r="V97" s="113">
        <v>14.705882352941201</v>
      </c>
      <c r="W97" s="113">
        <v>34</v>
      </c>
      <c r="X97" s="111">
        <v>12</v>
      </c>
      <c r="Y97" s="111">
        <v>8</v>
      </c>
      <c r="Z97" s="114" t="s">
        <v>132</v>
      </c>
      <c r="AB97" s="19">
        <f t="shared" si="8"/>
        <v>0</v>
      </c>
      <c r="AC97" s="19">
        <f t="shared" si="9"/>
        <v>0</v>
      </c>
      <c r="AD97" s="19">
        <f t="shared" si="10"/>
        <v>0</v>
      </c>
      <c r="AE97">
        <f t="shared" si="7"/>
        <v>0</v>
      </c>
    </row>
    <row r="98" spans="1:31" ht="15" customHeight="1">
      <c r="A98" s="109" t="s">
        <v>32</v>
      </c>
      <c r="B98" s="110">
        <v>2014</v>
      </c>
      <c r="C98" s="109" t="s">
        <v>115</v>
      </c>
      <c r="D98" s="111">
        <v>1</v>
      </c>
      <c r="E98" s="112">
        <v>0</v>
      </c>
      <c r="F98" s="112">
        <v>1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1</v>
      </c>
      <c r="M98" s="112">
        <v>0</v>
      </c>
      <c r="N98" s="112">
        <v>1</v>
      </c>
      <c r="O98" s="113"/>
      <c r="P98" s="113">
        <v>0</v>
      </c>
      <c r="Q98" s="113"/>
      <c r="R98" s="113">
        <v>0</v>
      </c>
      <c r="S98" s="113"/>
      <c r="T98" s="113">
        <v>100</v>
      </c>
      <c r="U98" s="113"/>
      <c r="V98" s="113">
        <v>100</v>
      </c>
      <c r="W98" s="113">
        <v>34</v>
      </c>
      <c r="X98" s="111">
        <v>13</v>
      </c>
      <c r="Y98" s="111">
        <v>2</v>
      </c>
      <c r="Z98" s="114" t="s">
        <v>132</v>
      </c>
      <c r="AB98" s="19">
        <f t="shared" si="8"/>
        <v>0</v>
      </c>
      <c r="AC98" s="19">
        <f t="shared" si="9"/>
        <v>0</v>
      </c>
      <c r="AD98" s="19">
        <f t="shared" si="10"/>
        <v>0</v>
      </c>
      <c r="AE98">
        <f t="shared" si="7"/>
        <v>0</v>
      </c>
    </row>
    <row r="99" spans="1:31" ht="15" customHeight="1">
      <c r="A99" s="109" t="s">
        <v>32</v>
      </c>
      <c r="B99" s="110">
        <v>2014</v>
      </c>
      <c r="C99" s="109" t="s">
        <v>116</v>
      </c>
      <c r="D99" s="111">
        <v>1</v>
      </c>
      <c r="E99" s="112">
        <v>0</v>
      </c>
      <c r="F99" s="112">
        <v>1</v>
      </c>
      <c r="G99" s="112">
        <v>0</v>
      </c>
      <c r="H99" s="112">
        <v>0</v>
      </c>
      <c r="I99" s="112">
        <v>0</v>
      </c>
      <c r="J99" s="112">
        <v>0</v>
      </c>
      <c r="K99" s="112">
        <v>0</v>
      </c>
      <c r="L99" s="112">
        <v>1</v>
      </c>
      <c r="M99" s="112">
        <v>0</v>
      </c>
      <c r="N99" s="112">
        <v>1</v>
      </c>
      <c r="O99" s="113"/>
      <c r="P99" s="113">
        <v>0</v>
      </c>
      <c r="Q99" s="113"/>
      <c r="R99" s="113">
        <v>0</v>
      </c>
      <c r="S99" s="113"/>
      <c r="T99" s="113">
        <v>100</v>
      </c>
      <c r="U99" s="113"/>
      <c r="V99" s="113">
        <v>100</v>
      </c>
      <c r="W99" s="113">
        <v>34</v>
      </c>
      <c r="X99" s="111">
        <v>13</v>
      </c>
      <c r="Y99" s="111">
        <v>3</v>
      </c>
      <c r="Z99" s="114" t="s">
        <v>132</v>
      </c>
      <c r="AB99" s="19">
        <f t="shared" si="8"/>
        <v>0</v>
      </c>
      <c r="AC99" s="19">
        <f t="shared" si="9"/>
        <v>0</v>
      </c>
      <c r="AD99" s="19">
        <f t="shared" si="10"/>
        <v>0</v>
      </c>
      <c r="AE99">
        <f t="shared" si="7"/>
        <v>0</v>
      </c>
    </row>
    <row r="100" spans="1:31" ht="15" customHeight="1">
      <c r="A100" s="109" t="s">
        <v>32</v>
      </c>
      <c r="B100" s="110">
        <v>2014</v>
      </c>
      <c r="C100" s="109" t="s">
        <v>117</v>
      </c>
      <c r="D100" s="111">
        <v>15</v>
      </c>
      <c r="E100" s="112">
        <v>6</v>
      </c>
      <c r="F100" s="112">
        <v>9</v>
      </c>
      <c r="G100" s="112">
        <v>0</v>
      </c>
      <c r="H100" s="112">
        <v>0</v>
      </c>
      <c r="I100" s="112">
        <v>0</v>
      </c>
      <c r="J100" s="112">
        <v>1</v>
      </c>
      <c r="K100" s="112">
        <v>0</v>
      </c>
      <c r="L100" s="112">
        <v>2</v>
      </c>
      <c r="M100" s="112">
        <v>0</v>
      </c>
      <c r="N100" s="112">
        <v>3</v>
      </c>
      <c r="O100" s="113">
        <v>0</v>
      </c>
      <c r="P100" s="113">
        <v>0</v>
      </c>
      <c r="Q100" s="113">
        <v>0</v>
      </c>
      <c r="R100" s="113">
        <v>11.1111111111111</v>
      </c>
      <c r="S100" s="113">
        <v>0</v>
      </c>
      <c r="T100" s="113">
        <v>22.2222222222222</v>
      </c>
      <c r="U100" s="113">
        <v>0</v>
      </c>
      <c r="V100" s="113">
        <v>33.3333333333333</v>
      </c>
      <c r="W100" s="113">
        <v>34</v>
      </c>
      <c r="X100" s="111">
        <v>13</v>
      </c>
      <c r="Y100" s="111">
        <v>4</v>
      </c>
      <c r="Z100" s="114" t="s">
        <v>132</v>
      </c>
      <c r="AB100" s="19">
        <f t="shared" ref="AB100:AB129" si="11">IF(R_SELECT_AGENCY=A175,1,0)</f>
        <v>0</v>
      </c>
      <c r="AC100" s="19">
        <f t="shared" ref="AC100:AC129" si="12">IF(R_YEAR=B175,1,0)</f>
        <v>0</v>
      </c>
      <c r="AD100" s="19">
        <f t="shared" ref="AD100:AD129" si="13">IF(R_GROUP=C175,1,0)</f>
        <v>0</v>
      </c>
      <c r="AE100">
        <f t="shared" si="7"/>
        <v>0</v>
      </c>
    </row>
    <row r="101" spans="1:31" ht="15" customHeight="1">
      <c r="A101" s="109" t="s">
        <v>32</v>
      </c>
      <c r="B101" s="110">
        <v>2015</v>
      </c>
      <c r="C101" s="109" t="s">
        <v>133</v>
      </c>
      <c r="D101" s="111">
        <v>17</v>
      </c>
      <c r="E101" s="112">
        <v>6</v>
      </c>
      <c r="F101" s="112">
        <v>11</v>
      </c>
      <c r="G101" s="112">
        <v>0</v>
      </c>
      <c r="H101" s="112">
        <v>0</v>
      </c>
      <c r="I101" s="112">
        <v>0</v>
      </c>
      <c r="J101" s="112">
        <v>1</v>
      </c>
      <c r="K101" s="112">
        <v>0</v>
      </c>
      <c r="L101" s="112">
        <v>2</v>
      </c>
      <c r="M101" s="112">
        <v>0</v>
      </c>
      <c r="N101" s="112">
        <v>3</v>
      </c>
      <c r="O101" s="113">
        <v>0</v>
      </c>
      <c r="P101" s="113">
        <v>0</v>
      </c>
      <c r="Q101" s="113">
        <v>0</v>
      </c>
      <c r="R101" s="113">
        <v>9.0909090909090899</v>
      </c>
      <c r="S101" s="113">
        <v>0</v>
      </c>
      <c r="T101" s="113">
        <v>18.181818181818201</v>
      </c>
      <c r="U101" s="113">
        <v>0</v>
      </c>
      <c r="V101" s="113">
        <v>27.272727272727298</v>
      </c>
      <c r="W101" s="113">
        <v>34</v>
      </c>
      <c r="X101" s="111">
        <v>13</v>
      </c>
      <c r="Y101" s="111">
        <v>5</v>
      </c>
      <c r="Z101" s="114" t="s">
        <v>132</v>
      </c>
      <c r="AB101" s="19">
        <f t="shared" si="11"/>
        <v>0</v>
      </c>
      <c r="AC101" s="19">
        <f t="shared" si="12"/>
        <v>0</v>
      </c>
      <c r="AD101" s="19">
        <f t="shared" si="13"/>
        <v>0</v>
      </c>
      <c r="AE101">
        <f t="shared" si="7"/>
        <v>0</v>
      </c>
    </row>
    <row r="102" spans="1:31" ht="15" customHeight="1">
      <c r="A102" s="109" t="s">
        <v>32</v>
      </c>
      <c r="B102" s="110">
        <v>2015</v>
      </c>
      <c r="C102" s="109" t="s">
        <v>134</v>
      </c>
      <c r="D102" s="111">
        <v>25</v>
      </c>
      <c r="E102" s="112">
        <v>10</v>
      </c>
      <c r="F102" s="112">
        <v>15</v>
      </c>
      <c r="G102" s="112">
        <v>0</v>
      </c>
      <c r="H102" s="112">
        <v>0</v>
      </c>
      <c r="I102" s="112">
        <v>0</v>
      </c>
      <c r="J102" s="112">
        <v>1</v>
      </c>
      <c r="K102" s="112">
        <v>0</v>
      </c>
      <c r="L102" s="112">
        <v>2</v>
      </c>
      <c r="M102" s="112">
        <v>0</v>
      </c>
      <c r="N102" s="112">
        <v>3</v>
      </c>
      <c r="O102" s="113">
        <v>0</v>
      </c>
      <c r="P102" s="113">
        <v>0</v>
      </c>
      <c r="Q102" s="113">
        <v>0</v>
      </c>
      <c r="R102" s="113">
        <v>6.6666666666666696</v>
      </c>
      <c r="S102" s="113">
        <v>0</v>
      </c>
      <c r="T102" s="113">
        <v>13.3333333333333</v>
      </c>
      <c r="U102" s="113">
        <v>0</v>
      </c>
      <c r="V102" s="113">
        <v>20</v>
      </c>
      <c r="W102" s="113">
        <v>34</v>
      </c>
      <c r="X102" s="111">
        <v>13</v>
      </c>
      <c r="Y102" s="111">
        <v>6</v>
      </c>
      <c r="Z102" s="114" t="s">
        <v>132</v>
      </c>
      <c r="AB102" s="19">
        <f t="shared" si="11"/>
        <v>0</v>
      </c>
      <c r="AC102" s="19">
        <f t="shared" si="12"/>
        <v>0</v>
      </c>
      <c r="AD102" s="19">
        <f t="shared" si="13"/>
        <v>0</v>
      </c>
      <c r="AE102">
        <f t="shared" si="7"/>
        <v>0</v>
      </c>
    </row>
    <row r="103" spans="1:31" ht="15" customHeight="1">
      <c r="A103" s="109" t="s">
        <v>32</v>
      </c>
      <c r="B103" s="110">
        <v>2015</v>
      </c>
      <c r="C103" s="109" t="s">
        <v>135</v>
      </c>
      <c r="D103" s="111">
        <v>31</v>
      </c>
      <c r="E103" s="112">
        <v>13</v>
      </c>
      <c r="F103" s="112">
        <v>18</v>
      </c>
      <c r="G103" s="112">
        <v>0</v>
      </c>
      <c r="H103" s="112">
        <v>1</v>
      </c>
      <c r="I103" s="112">
        <v>0</v>
      </c>
      <c r="J103" s="112">
        <v>2</v>
      </c>
      <c r="K103" s="112">
        <v>0</v>
      </c>
      <c r="L103" s="112">
        <v>3</v>
      </c>
      <c r="M103" s="112">
        <v>0</v>
      </c>
      <c r="N103" s="112">
        <v>4</v>
      </c>
      <c r="O103" s="113">
        <v>0</v>
      </c>
      <c r="P103" s="113">
        <v>5.5555555555555598</v>
      </c>
      <c r="Q103" s="113">
        <v>0</v>
      </c>
      <c r="R103" s="113">
        <v>11.1111111111111</v>
      </c>
      <c r="S103" s="113">
        <v>0</v>
      </c>
      <c r="T103" s="113">
        <v>16.6666666666667</v>
      </c>
      <c r="U103" s="113">
        <v>0</v>
      </c>
      <c r="V103" s="113">
        <v>22.2222222222222</v>
      </c>
      <c r="W103" s="113">
        <v>34</v>
      </c>
      <c r="X103" s="111">
        <v>13</v>
      </c>
      <c r="Y103" s="111">
        <v>7</v>
      </c>
      <c r="Z103" s="114" t="s">
        <v>132</v>
      </c>
      <c r="AB103" s="19">
        <f t="shared" si="11"/>
        <v>0</v>
      </c>
      <c r="AC103" s="19">
        <f t="shared" si="12"/>
        <v>0</v>
      </c>
      <c r="AD103" s="19">
        <f t="shared" si="13"/>
        <v>0</v>
      </c>
      <c r="AE103">
        <f t="shared" si="7"/>
        <v>0</v>
      </c>
    </row>
    <row r="104" spans="1:31" ht="15" customHeight="1">
      <c r="A104" s="109" t="s">
        <v>32</v>
      </c>
      <c r="B104" s="110">
        <v>2015</v>
      </c>
      <c r="C104" s="109" t="s">
        <v>136</v>
      </c>
      <c r="D104" s="111">
        <v>35</v>
      </c>
      <c r="E104" s="112">
        <v>15</v>
      </c>
      <c r="F104" s="112">
        <v>20</v>
      </c>
      <c r="G104" s="112">
        <v>0</v>
      </c>
      <c r="H104" s="112">
        <v>1</v>
      </c>
      <c r="I104" s="112">
        <v>0</v>
      </c>
      <c r="J104" s="112">
        <v>2</v>
      </c>
      <c r="K104" s="112">
        <v>0</v>
      </c>
      <c r="L104" s="112">
        <v>3</v>
      </c>
      <c r="M104" s="112">
        <v>0</v>
      </c>
      <c r="N104" s="112">
        <v>4</v>
      </c>
      <c r="O104" s="113">
        <v>0</v>
      </c>
      <c r="P104" s="113">
        <v>5</v>
      </c>
      <c r="Q104" s="113">
        <v>0</v>
      </c>
      <c r="R104" s="113">
        <v>10</v>
      </c>
      <c r="S104" s="113">
        <v>0</v>
      </c>
      <c r="T104" s="113">
        <v>15</v>
      </c>
      <c r="U104" s="113">
        <v>0</v>
      </c>
      <c r="V104" s="113">
        <v>20</v>
      </c>
      <c r="W104" s="113">
        <v>34</v>
      </c>
      <c r="X104" s="111">
        <v>13</v>
      </c>
      <c r="Y104" s="111">
        <v>8</v>
      </c>
      <c r="Z104" s="114" t="s">
        <v>132</v>
      </c>
      <c r="AB104" s="19">
        <f t="shared" si="11"/>
        <v>0</v>
      </c>
      <c r="AC104" s="19">
        <f t="shared" si="12"/>
        <v>0</v>
      </c>
      <c r="AD104" s="19">
        <f t="shared" si="13"/>
        <v>0</v>
      </c>
      <c r="AE104">
        <f t="shared" si="7"/>
        <v>0</v>
      </c>
    </row>
    <row r="105" spans="1:31" ht="15" customHeight="1">
      <c r="A105" s="109" t="s">
        <v>130</v>
      </c>
      <c r="B105" s="110">
        <v>2014</v>
      </c>
      <c r="C105" s="109" t="s">
        <v>114</v>
      </c>
      <c r="D105" s="111">
        <v>53</v>
      </c>
      <c r="E105" s="112">
        <v>33</v>
      </c>
      <c r="F105" s="112">
        <v>20</v>
      </c>
      <c r="G105" s="112">
        <v>0</v>
      </c>
      <c r="H105" s="112">
        <v>0</v>
      </c>
      <c r="I105" s="112">
        <v>0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3">
        <v>0</v>
      </c>
      <c r="P105" s="113">
        <v>0</v>
      </c>
      <c r="Q105" s="113">
        <v>0</v>
      </c>
      <c r="R105" s="113">
        <v>0</v>
      </c>
      <c r="S105" s="113">
        <v>0</v>
      </c>
      <c r="T105" s="113">
        <v>0</v>
      </c>
      <c r="U105" s="113">
        <v>0</v>
      </c>
      <c r="V105" s="113">
        <v>0</v>
      </c>
      <c r="W105" s="113">
        <v>34</v>
      </c>
      <c r="X105" s="111">
        <v>14.1</v>
      </c>
      <c r="Y105" s="111">
        <v>1</v>
      </c>
      <c r="Z105" s="114" t="s">
        <v>132</v>
      </c>
      <c r="AB105" s="19">
        <f t="shared" si="11"/>
        <v>0</v>
      </c>
      <c r="AC105" s="19">
        <f t="shared" si="12"/>
        <v>0</v>
      </c>
      <c r="AD105" s="19">
        <f t="shared" si="13"/>
        <v>0</v>
      </c>
      <c r="AE105">
        <f t="shared" si="7"/>
        <v>0</v>
      </c>
    </row>
    <row r="106" spans="1:31" ht="15" customHeight="1">
      <c r="A106" s="109" t="s">
        <v>130</v>
      </c>
      <c r="B106" s="110">
        <v>2014</v>
      </c>
      <c r="C106" s="109" t="s">
        <v>115</v>
      </c>
      <c r="D106" s="111">
        <v>73</v>
      </c>
      <c r="E106" s="112">
        <v>46</v>
      </c>
      <c r="F106" s="112">
        <v>27</v>
      </c>
      <c r="G106" s="112">
        <v>0</v>
      </c>
      <c r="H106" s="112">
        <v>0</v>
      </c>
      <c r="I106" s="112">
        <v>0</v>
      </c>
      <c r="J106" s="112">
        <v>0</v>
      </c>
      <c r="K106" s="112">
        <v>0</v>
      </c>
      <c r="L106" s="112">
        <v>0</v>
      </c>
      <c r="M106" s="112">
        <v>0</v>
      </c>
      <c r="N106" s="112">
        <v>0</v>
      </c>
      <c r="O106" s="113">
        <v>0</v>
      </c>
      <c r="P106" s="113">
        <v>0</v>
      </c>
      <c r="Q106" s="113">
        <v>0</v>
      </c>
      <c r="R106" s="113">
        <v>0</v>
      </c>
      <c r="S106" s="113">
        <v>0</v>
      </c>
      <c r="T106" s="113">
        <v>0</v>
      </c>
      <c r="U106" s="113">
        <v>0</v>
      </c>
      <c r="V106" s="113">
        <v>0</v>
      </c>
      <c r="W106" s="113">
        <v>34</v>
      </c>
      <c r="X106" s="111">
        <v>14.1</v>
      </c>
      <c r="Y106" s="111">
        <v>2</v>
      </c>
      <c r="Z106" s="114" t="s">
        <v>132</v>
      </c>
      <c r="AB106" s="19">
        <f t="shared" si="11"/>
        <v>0</v>
      </c>
      <c r="AC106" s="19">
        <f t="shared" si="12"/>
        <v>0</v>
      </c>
      <c r="AD106" s="19">
        <f t="shared" si="13"/>
        <v>0</v>
      </c>
      <c r="AE106">
        <f t="shared" si="7"/>
        <v>0</v>
      </c>
    </row>
    <row r="107" spans="1:31" ht="15" customHeight="1">
      <c r="A107" s="109" t="s">
        <v>130</v>
      </c>
      <c r="B107" s="110">
        <v>2014</v>
      </c>
      <c r="C107" s="109" t="s">
        <v>116</v>
      </c>
      <c r="D107" s="111">
        <v>127</v>
      </c>
      <c r="E107" s="112">
        <v>73</v>
      </c>
      <c r="F107" s="112">
        <v>54</v>
      </c>
      <c r="G107" s="112">
        <v>0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  <c r="T107" s="113">
        <v>0</v>
      </c>
      <c r="U107" s="113">
        <v>0</v>
      </c>
      <c r="V107" s="113">
        <v>0</v>
      </c>
      <c r="W107" s="113">
        <v>34</v>
      </c>
      <c r="X107" s="111">
        <v>14.1</v>
      </c>
      <c r="Y107" s="111">
        <v>3</v>
      </c>
      <c r="Z107" s="114" t="s">
        <v>132</v>
      </c>
      <c r="AB107" s="19">
        <f t="shared" si="11"/>
        <v>0</v>
      </c>
      <c r="AC107" s="19">
        <f t="shared" si="12"/>
        <v>0</v>
      </c>
      <c r="AD107" s="19">
        <f t="shared" si="13"/>
        <v>0</v>
      </c>
      <c r="AE107">
        <f t="shared" si="7"/>
        <v>0</v>
      </c>
    </row>
    <row r="108" spans="1:31" ht="15" customHeight="1">
      <c r="A108" s="109" t="s">
        <v>130</v>
      </c>
      <c r="B108" s="110">
        <v>2014</v>
      </c>
      <c r="C108" s="109" t="s">
        <v>117</v>
      </c>
      <c r="D108" s="111">
        <v>179</v>
      </c>
      <c r="E108" s="112">
        <v>92</v>
      </c>
      <c r="F108" s="112">
        <v>87</v>
      </c>
      <c r="G108" s="112">
        <v>0</v>
      </c>
      <c r="H108" s="112">
        <v>0</v>
      </c>
      <c r="I108" s="112">
        <v>0</v>
      </c>
      <c r="J108" s="112">
        <v>0</v>
      </c>
      <c r="K108" s="112">
        <v>0</v>
      </c>
      <c r="L108" s="112">
        <v>0</v>
      </c>
      <c r="M108" s="112">
        <v>0</v>
      </c>
      <c r="N108" s="112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  <c r="V108" s="113">
        <v>0</v>
      </c>
      <c r="W108" s="113">
        <v>34</v>
      </c>
      <c r="X108" s="111">
        <v>14.1</v>
      </c>
      <c r="Y108" s="111">
        <v>4</v>
      </c>
      <c r="Z108" s="114" t="s">
        <v>132</v>
      </c>
      <c r="AB108" s="19">
        <f t="shared" si="11"/>
        <v>0</v>
      </c>
      <c r="AC108" s="19">
        <f t="shared" si="12"/>
        <v>0</v>
      </c>
      <c r="AD108" s="19">
        <f t="shared" si="13"/>
        <v>0</v>
      </c>
      <c r="AE108">
        <f t="shared" si="7"/>
        <v>0</v>
      </c>
    </row>
    <row r="109" spans="1:31" ht="15" customHeight="1">
      <c r="A109" s="109" t="s">
        <v>130</v>
      </c>
      <c r="B109" s="110">
        <v>2015</v>
      </c>
      <c r="C109" s="109" t="s">
        <v>133</v>
      </c>
      <c r="D109" s="111">
        <v>206</v>
      </c>
      <c r="E109" s="112">
        <v>107</v>
      </c>
      <c r="F109" s="112">
        <v>99</v>
      </c>
      <c r="G109" s="112">
        <v>1</v>
      </c>
      <c r="H109" s="112">
        <v>0</v>
      </c>
      <c r="I109" s="112">
        <v>1</v>
      </c>
      <c r="J109" s="112">
        <v>0</v>
      </c>
      <c r="K109" s="112">
        <v>1</v>
      </c>
      <c r="L109" s="112">
        <v>0</v>
      </c>
      <c r="M109" s="112">
        <v>1</v>
      </c>
      <c r="N109" s="112">
        <v>0</v>
      </c>
      <c r="O109" s="113">
        <v>0.934579439252336</v>
      </c>
      <c r="P109" s="113">
        <v>0</v>
      </c>
      <c r="Q109" s="113">
        <v>0.934579439252336</v>
      </c>
      <c r="R109" s="113">
        <v>0</v>
      </c>
      <c r="S109" s="113">
        <v>0.934579439252336</v>
      </c>
      <c r="T109" s="113">
        <v>0</v>
      </c>
      <c r="U109" s="113">
        <v>0.934579439252336</v>
      </c>
      <c r="V109" s="113">
        <v>0</v>
      </c>
      <c r="W109" s="113">
        <v>34</v>
      </c>
      <c r="X109" s="111">
        <v>14.1</v>
      </c>
      <c r="Y109" s="111">
        <v>5</v>
      </c>
      <c r="Z109" s="114" t="s">
        <v>132</v>
      </c>
      <c r="AB109" s="19">
        <f t="shared" si="11"/>
        <v>0</v>
      </c>
      <c r="AC109" s="19">
        <f t="shared" si="12"/>
        <v>0</v>
      </c>
      <c r="AD109" s="19">
        <f t="shared" si="13"/>
        <v>0</v>
      </c>
      <c r="AE109">
        <f t="shared" si="7"/>
        <v>0</v>
      </c>
    </row>
    <row r="110" spans="1:31" ht="15" customHeight="1">
      <c r="A110" s="109" t="s">
        <v>130</v>
      </c>
      <c r="B110" s="110">
        <v>2015</v>
      </c>
      <c r="C110" s="109" t="s">
        <v>134</v>
      </c>
      <c r="D110" s="111">
        <v>265</v>
      </c>
      <c r="E110" s="112">
        <v>131</v>
      </c>
      <c r="F110" s="112">
        <v>134</v>
      </c>
      <c r="G110" s="112">
        <v>1</v>
      </c>
      <c r="H110" s="112">
        <v>0</v>
      </c>
      <c r="I110" s="112">
        <v>1</v>
      </c>
      <c r="J110" s="112">
        <v>0</v>
      </c>
      <c r="K110" s="112">
        <v>1</v>
      </c>
      <c r="L110" s="112">
        <v>0</v>
      </c>
      <c r="M110" s="112">
        <v>1</v>
      </c>
      <c r="N110" s="112">
        <v>0</v>
      </c>
      <c r="O110" s="113">
        <v>0.76335877862595403</v>
      </c>
      <c r="P110" s="113">
        <v>0</v>
      </c>
      <c r="Q110" s="113">
        <v>0.76335877862595403</v>
      </c>
      <c r="R110" s="113">
        <v>0</v>
      </c>
      <c r="S110" s="113">
        <v>0.76335877862595403</v>
      </c>
      <c r="T110" s="113">
        <v>0</v>
      </c>
      <c r="U110" s="113">
        <v>0.76335877862595403</v>
      </c>
      <c r="V110" s="113">
        <v>0</v>
      </c>
      <c r="W110" s="113">
        <v>34</v>
      </c>
      <c r="X110" s="111">
        <v>14.1</v>
      </c>
      <c r="Y110" s="111">
        <v>6</v>
      </c>
      <c r="Z110" s="114" t="s">
        <v>132</v>
      </c>
      <c r="AB110" s="19">
        <f t="shared" si="11"/>
        <v>0</v>
      </c>
      <c r="AC110" s="19">
        <f t="shared" si="12"/>
        <v>0</v>
      </c>
      <c r="AD110" s="19">
        <f t="shared" si="13"/>
        <v>0</v>
      </c>
      <c r="AE110">
        <f t="shared" si="7"/>
        <v>0</v>
      </c>
    </row>
    <row r="111" spans="1:31" ht="15" customHeight="1">
      <c r="A111" s="109" t="s">
        <v>130</v>
      </c>
      <c r="B111" s="110">
        <v>2015</v>
      </c>
      <c r="C111" s="109" t="s">
        <v>135</v>
      </c>
      <c r="D111" s="111">
        <v>327</v>
      </c>
      <c r="E111" s="112">
        <v>170</v>
      </c>
      <c r="F111" s="112">
        <v>157</v>
      </c>
      <c r="G111" s="112">
        <v>1</v>
      </c>
      <c r="H111" s="112">
        <v>0</v>
      </c>
      <c r="I111" s="112">
        <v>1</v>
      </c>
      <c r="J111" s="112">
        <v>0</v>
      </c>
      <c r="K111" s="112">
        <v>1</v>
      </c>
      <c r="L111" s="112">
        <v>0</v>
      </c>
      <c r="M111" s="112">
        <v>1</v>
      </c>
      <c r="N111" s="112">
        <v>0</v>
      </c>
      <c r="O111" s="113">
        <v>0.58823529411764697</v>
      </c>
      <c r="P111" s="113">
        <v>0</v>
      </c>
      <c r="Q111" s="113">
        <v>0.58823529411764697</v>
      </c>
      <c r="R111" s="113">
        <v>0</v>
      </c>
      <c r="S111" s="113">
        <v>0.58823529411764697</v>
      </c>
      <c r="T111" s="113">
        <v>0</v>
      </c>
      <c r="U111" s="113">
        <v>0.58823529411764697</v>
      </c>
      <c r="V111" s="113">
        <v>0</v>
      </c>
      <c r="W111" s="113">
        <v>34</v>
      </c>
      <c r="X111" s="111">
        <v>14.1</v>
      </c>
      <c r="Y111" s="111">
        <v>7</v>
      </c>
      <c r="Z111" s="114" t="s">
        <v>132</v>
      </c>
      <c r="AB111" s="19">
        <f t="shared" si="11"/>
        <v>0</v>
      </c>
      <c r="AC111" s="19">
        <f t="shared" si="12"/>
        <v>0</v>
      </c>
      <c r="AD111" s="19">
        <f t="shared" si="13"/>
        <v>0</v>
      </c>
      <c r="AE111">
        <f t="shared" si="7"/>
        <v>0</v>
      </c>
    </row>
    <row r="112" spans="1:31" ht="15" customHeight="1">
      <c r="A112" s="109" t="s">
        <v>130</v>
      </c>
      <c r="B112" s="110">
        <v>2015</v>
      </c>
      <c r="C112" s="109" t="s">
        <v>136</v>
      </c>
      <c r="D112" s="111">
        <v>377</v>
      </c>
      <c r="E112" s="112">
        <v>193</v>
      </c>
      <c r="F112" s="112">
        <v>184</v>
      </c>
      <c r="G112" s="112">
        <v>1</v>
      </c>
      <c r="H112" s="112">
        <v>0</v>
      </c>
      <c r="I112" s="112">
        <v>1</v>
      </c>
      <c r="J112" s="112">
        <v>0</v>
      </c>
      <c r="K112" s="112">
        <v>1</v>
      </c>
      <c r="L112" s="112">
        <v>0</v>
      </c>
      <c r="M112" s="112">
        <v>1</v>
      </c>
      <c r="N112" s="112">
        <v>0</v>
      </c>
      <c r="O112" s="113">
        <v>0.51813471502590702</v>
      </c>
      <c r="P112" s="113">
        <v>0</v>
      </c>
      <c r="Q112" s="113">
        <v>0.51813471502590702</v>
      </c>
      <c r="R112" s="113">
        <v>0</v>
      </c>
      <c r="S112" s="113">
        <v>0.51813471502590702</v>
      </c>
      <c r="T112" s="113">
        <v>0</v>
      </c>
      <c r="U112" s="113">
        <v>0.51813471502590702</v>
      </c>
      <c r="V112" s="113">
        <v>0</v>
      </c>
      <c r="W112" s="113">
        <v>34</v>
      </c>
      <c r="X112" s="111">
        <v>14.1</v>
      </c>
      <c r="Y112" s="111">
        <v>8</v>
      </c>
      <c r="Z112" s="114" t="s">
        <v>132</v>
      </c>
      <c r="AB112" s="19">
        <f t="shared" si="11"/>
        <v>0</v>
      </c>
      <c r="AC112" s="19">
        <f t="shared" si="12"/>
        <v>0</v>
      </c>
      <c r="AD112" s="19">
        <f t="shared" si="13"/>
        <v>0</v>
      </c>
      <c r="AE112">
        <f t="shared" si="7"/>
        <v>0</v>
      </c>
    </row>
    <row r="113" spans="1:31" ht="15" customHeight="1">
      <c r="A113" s="109" t="s">
        <v>131</v>
      </c>
      <c r="B113" s="110">
        <v>2014</v>
      </c>
      <c r="C113" s="109" t="s">
        <v>114</v>
      </c>
      <c r="D113" s="111">
        <v>6</v>
      </c>
      <c r="E113" s="112">
        <v>5</v>
      </c>
      <c r="F113" s="112">
        <v>1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34</v>
      </c>
      <c r="X113" s="111">
        <v>14.2</v>
      </c>
      <c r="Y113" s="111">
        <v>1</v>
      </c>
      <c r="Z113" s="114" t="s">
        <v>132</v>
      </c>
      <c r="AB113" s="19">
        <f t="shared" si="11"/>
        <v>0</v>
      </c>
      <c r="AC113" s="19">
        <f t="shared" si="12"/>
        <v>0</v>
      </c>
      <c r="AD113" s="19">
        <f t="shared" si="13"/>
        <v>0</v>
      </c>
      <c r="AE113">
        <f t="shared" si="7"/>
        <v>0</v>
      </c>
    </row>
    <row r="114" spans="1:31" ht="15" customHeight="1">
      <c r="A114" s="109" t="s">
        <v>131</v>
      </c>
      <c r="B114" s="110">
        <v>2014</v>
      </c>
      <c r="C114" s="109" t="s">
        <v>115</v>
      </c>
      <c r="D114" s="111">
        <v>19</v>
      </c>
      <c r="E114" s="112">
        <v>10</v>
      </c>
      <c r="F114" s="112">
        <v>9</v>
      </c>
      <c r="G114" s="112">
        <v>0</v>
      </c>
      <c r="H114" s="112">
        <v>0</v>
      </c>
      <c r="I114" s="112">
        <v>0</v>
      </c>
      <c r="J114" s="112">
        <v>0</v>
      </c>
      <c r="K114" s="112">
        <v>0</v>
      </c>
      <c r="L114" s="112">
        <v>0</v>
      </c>
      <c r="M114" s="112">
        <v>0</v>
      </c>
      <c r="N114" s="112">
        <v>0</v>
      </c>
      <c r="O114" s="113">
        <v>0</v>
      </c>
      <c r="P114" s="113">
        <v>0</v>
      </c>
      <c r="Q114" s="113">
        <v>0</v>
      </c>
      <c r="R114" s="113">
        <v>0</v>
      </c>
      <c r="S114" s="113">
        <v>0</v>
      </c>
      <c r="T114" s="113">
        <v>0</v>
      </c>
      <c r="U114" s="113">
        <v>0</v>
      </c>
      <c r="V114" s="113">
        <v>0</v>
      </c>
      <c r="W114" s="113">
        <v>34</v>
      </c>
      <c r="X114" s="111">
        <v>14.2</v>
      </c>
      <c r="Y114" s="111">
        <v>2</v>
      </c>
      <c r="Z114" s="114" t="s">
        <v>132</v>
      </c>
      <c r="AB114" s="19">
        <f t="shared" si="11"/>
        <v>0</v>
      </c>
      <c r="AC114" s="19">
        <f t="shared" si="12"/>
        <v>0</v>
      </c>
      <c r="AD114" s="19">
        <f t="shared" si="13"/>
        <v>0</v>
      </c>
      <c r="AE114">
        <f t="shared" si="7"/>
        <v>0</v>
      </c>
    </row>
    <row r="115" spans="1:31" ht="15" customHeight="1">
      <c r="A115" s="109" t="s">
        <v>131</v>
      </c>
      <c r="B115" s="110">
        <v>2014</v>
      </c>
      <c r="C115" s="109" t="s">
        <v>116</v>
      </c>
      <c r="D115" s="111">
        <v>85</v>
      </c>
      <c r="E115" s="112">
        <v>25</v>
      </c>
      <c r="F115" s="112">
        <v>60</v>
      </c>
      <c r="G115" s="112">
        <v>0</v>
      </c>
      <c r="H115" s="112">
        <v>0</v>
      </c>
      <c r="I115" s="112">
        <v>0</v>
      </c>
      <c r="J115" s="112">
        <v>0</v>
      </c>
      <c r="K115" s="112">
        <v>0</v>
      </c>
      <c r="L115" s="112">
        <v>0</v>
      </c>
      <c r="M115" s="112">
        <v>0</v>
      </c>
      <c r="N115" s="112">
        <v>0</v>
      </c>
      <c r="O115" s="113">
        <v>0</v>
      </c>
      <c r="P115" s="113">
        <v>0</v>
      </c>
      <c r="Q115" s="113">
        <v>0</v>
      </c>
      <c r="R115" s="113">
        <v>0</v>
      </c>
      <c r="S115" s="113">
        <v>0</v>
      </c>
      <c r="T115" s="113">
        <v>0</v>
      </c>
      <c r="U115" s="113">
        <v>0</v>
      </c>
      <c r="V115" s="113">
        <v>0</v>
      </c>
      <c r="W115" s="113">
        <v>34</v>
      </c>
      <c r="X115" s="111">
        <v>14.2</v>
      </c>
      <c r="Y115" s="111">
        <v>3</v>
      </c>
      <c r="Z115" s="114" t="s">
        <v>132</v>
      </c>
      <c r="AB115" s="19">
        <f t="shared" si="11"/>
        <v>0</v>
      </c>
      <c r="AC115" s="19">
        <f t="shared" si="12"/>
        <v>0</v>
      </c>
      <c r="AD115" s="19">
        <f t="shared" si="13"/>
        <v>0</v>
      </c>
      <c r="AE115">
        <f t="shared" si="7"/>
        <v>0</v>
      </c>
    </row>
    <row r="116" spans="1:31" ht="15" customHeight="1">
      <c r="A116" s="109" t="s">
        <v>131</v>
      </c>
      <c r="B116" s="110">
        <v>2014</v>
      </c>
      <c r="C116" s="109" t="s">
        <v>117</v>
      </c>
      <c r="D116" s="111">
        <v>188</v>
      </c>
      <c r="E116" s="112">
        <v>40</v>
      </c>
      <c r="F116" s="112">
        <v>148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3">
        <v>0</v>
      </c>
      <c r="Q116" s="113">
        <v>0</v>
      </c>
      <c r="R116" s="113">
        <v>0</v>
      </c>
      <c r="S116" s="113">
        <v>0</v>
      </c>
      <c r="T116" s="113">
        <v>0</v>
      </c>
      <c r="U116" s="113">
        <v>0</v>
      </c>
      <c r="V116" s="113">
        <v>0</v>
      </c>
      <c r="W116" s="113">
        <v>34</v>
      </c>
      <c r="X116" s="111">
        <v>14.2</v>
      </c>
      <c r="Y116" s="111">
        <v>4</v>
      </c>
      <c r="Z116" s="114" t="s">
        <v>132</v>
      </c>
      <c r="AB116" s="19">
        <f t="shared" si="11"/>
        <v>0</v>
      </c>
      <c r="AC116" s="19">
        <f t="shared" si="12"/>
        <v>0</v>
      </c>
      <c r="AD116" s="19">
        <f t="shared" si="13"/>
        <v>0</v>
      </c>
      <c r="AE116">
        <f t="shared" si="7"/>
        <v>0</v>
      </c>
    </row>
    <row r="117" spans="1:31" ht="15" customHeight="1">
      <c r="A117" s="109" t="s">
        <v>131</v>
      </c>
      <c r="B117" s="110">
        <v>2015</v>
      </c>
      <c r="C117" s="109" t="s">
        <v>133</v>
      </c>
      <c r="D117" s="111">
        <v>221</v>
      </c>
      <c r="E117" s="112">
        <v>59</v>
      </c>
      <c r="F117" s="112">
        <v>162</v>
      </c>
      <c r="G117" s="112">
        <v>0</v>
      </c>
      <c r="H117" s="112">
        <v>0</v>
      </c>
      <c r="I117" s="112">
        <v>0</v>
      </c>
      <c r="J117" s="112">
        <v>0</v>
      </c>
      <c r="K117" s="112">
        <v>0</v>
      </c>
      <c r="L117" s="112">
        <v>0</v>
      </c>
      <c r="M117" s="112">
        <v>0</v>
      </c>
      <c r="N117" s="112">
        <v>0</v>
      </c>
      <c r="O117" s="113">
        <v>0</v>
      </c>
      <c r="P117" s="113">
        <v>0</v>
      </c>
      <c r="Q117" s="113">
        <v>0</v>
      </c>
      <c r="R117" s="113">
        <v>0</v>
      </c>
      <c r="S117" s="113">
        <v>0</v>
      </c>
      <c r="T117" s="113">
        <v>0</v>
      </c>
      <c r="U117" s="113">
        <v>0</v>
      </c>
      <c r="V117" s="113">
        <v>0</v>
      </c>
      <c r="W117" s="113">
        <v>34</v>
      </c>
      <c r="X117" s="111">
        <v>14.2</v>
      </c>
      <c r="Y117" s="111">
        <v>5</v>
      </c>
      <c r="Z117" s="114" t="s">
        <v>132</v>
      </c>
      <c r="AB117" s="19">
        <f t="shared" si="11"/>
        <v>0</v>
      </c>
      <c r="AC117" s="19">
        <f t="shared" si="12"/>
        <v>0</v>
      </c>
      <c r="AD117" s="19">
        <f t="shared" si="13"/>
        <v>0</v>
      </c>
      <c r="AE117">
        <f t="shared" si="7"/>
        <v>0</v>
      </c>
    </row>
    <row r="118" spans="1:31" ht="15" customHeight="1">
      <c r="A118" s="109" t="s">
        <v>131</v>
      </c>
      <c r="B118" s="110">
        <v>2015</v>
      </c>
      <c r="C118" s="109" t="s">
        <v>134</v>
      </c>
      <c r="D118" s="111">
        <v>281</v>
      </c>
      <c r="E118" s="112">
        <v>69</v>
      </c>
      <c r="F118" s="112">
        <v>212</v>
      </c>
      <c r="G118" s="112">
        <v>0</v>
      </c>
      <c r="H118" s="112">
        <v>0</v>
      </c>
      <c r="I118" s="112">
        <v>0</v>
      </c>
      <c r="J118" s="112">
        <v>0</v>
      </c>
      <c r="K118" s="112">
        <v>0</v>
      </c>
      <c r="L118" s="112">
        <v>0</v>
      </c>
      <c r="M118" s="112">
        <v>0</v>
      </c>
      <c r="N118" s="112">
        <v>0</v>
      </c>
      <c r="O118" s="113">
        <v>0</v>
      </c>
      <c r="P118" s="113">
        <v>0</v>
      </c>
      <c r="Q118" s="113">
        <v>0</v>
      </c>
      <c r="R118" s="113">
        <v>0</v>
      </c>
      <c r="S118" s="113">
        <v>0</v>
      </c>
      <c r="T118" s="113">
        <v>0</v>
      </c>
      <c r="U118" s="113">
        <v>0</v>
      </c>
      <c r="V118" s="113">
        <v>0</v>
      </c>
      <c r="W118" s="113">
        <v>34</v>
      </c>
      <c r="X118" s="111">
        <v>14.2</v>
      </c>
      <c r="Y118" s="111">
        <v>6</v>
      </c>
      <c r="Z118" s="114" t="s">
        <v>132</v>
      </c>
      <c r="AB118" s="19">
        <f t="shared" si="11"/>
        <v>0</v>
      </c>
      <c r="AC118" s="19">
        <f t="shared" si="12"/>
        <v>0</v>
      </c>
      <c r="AD118" s="19">
        <f t="shared" si="13"/>
        <v>0</v>
      </c>
      <c r="AE118">
        <f t="shared" si="7"/>
        <v>0</v>
      </c>
    </row>
    <row r="119" spans="1:31" ht="15" customHeight="1">
      <c r="A119" s="109" t="s">
        <v>131</v>
      </c>
      <c r="B119" s="110">
        <v>2015</v>
      </c>
      <c r="C119" s="109" t="s">
        <v>135</v>
      </c>
      <c r="D119" s="111">
        <v>408</v>
      </c>
      <c r="E119" s="112">
        <v>100</v>
      </c>
      <c r="F119" s="112">
        <v>308</v>
      </c>
      <c r="G119" s="112">
        <v>0</v>
      </c>
      <c r="H119" s="112">
        <v>0</v>
      </c>
      <c r="I119" s="112">
        <v>0</v>
      </c>
      <c r="J119" s="112">
        <v>0</v>
      </c>
      <c r="K119" s="112">
        <v>0</v>
      </c>
      <c r="L119" s="112">
        <v>0</v>
      </c>
      <c r="M119" s="112">
        <v>0</v>
      </c>
      <c r="N119" s="112">
        <v>0</v>
      </c>
      <c r="O119" s="113">
        <v>0</v>
      </c>
      <c r="P119" s="113">
        <v>0</v>
      </c>
      <c r="Q119" s="113">
        <v>0</v>
      </c>
      <c r="R119" s="113">
        <v>0</v>
      </c>
      <c r="S119" s="113">
        <v>0</v>
      </c>
      <c r="T119" s="113">
        <v>0</v>
      </c>
      <c r="U119" s="113">
        <v>0</v>
      </c>
      <c r="V119" s="113">
        <v>0</v>
      </c>
      <c r="W119" s="113">
        <v>34</v>
      </c>
      <c r="X119" s="111">
        <v>14.2</v>
      </c>
      <c r="Y119" s="111">
        <v>7</v>
      </c>
      <c r="Z119" s="114" t="s">
        <v>132</v>
      </c>
      <c r="AB119" s="19">
        <f t="shared" si="11"/>
        <v>0</v>
      </c>
      <c r="AC119" s="19">
        <f t="shared" si="12"/>
        <v>0</v>
      </c>
      <c r="AD119" s="19">
        <f t="shared" si="13"/>
        <v>0</v>
      </c>
      <c r="AE119">
        <f t="shared" si="7"/>
        <v>0</v>
      </c>
    </row>
    <row r="120" spans="1:31" ht="15" customHeight="1">
      <c r="A120" s="109" t="s">
        <v>131</v>
      </c>
      <c r="B120" s="110">
        <v>2015</v>
      </c>
      <c r="C120" s="109" t="s">
        <v>136</v>
      </c>
      <c r="D120" s="111">
        <v>566</v>
      </c>
      <c r="E120" s="112">
        <v>150</v>
      </c>
      <c r="F120" s="112">
        <v>416</v>
      </c>
      <c r="G120" s="112">
        <v>0</v>
      </c>
      <c r="H120" s="112">
        <v>0</v>
      </c>
      <c r="I120" s="112">
        <v>0</v>
      </c>
      <c r="J120" s="112">
        <v>0</v>
      </c>
      <c r="K120" s="112">
        <v>0</v>
      </c>
      <c r="L120" s="112">
        <v>0</v>
      </c>
      <c r="M120" s="112">
        <v>0</v>
      </c>
      <c r="N120" s="112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>
        <v>0</v>
      </c>
      <c r="U120" s="113">
        <v>0</v>
      </c>
      <c r="V120" s="113">
        <v>0</v>
      </c>
      <c r="W120" s="113">
        <v>34</v>
      </c>
      <c r="X120" s="111">
        <v>14.2</v>
      </c>
      <c r="Y120" s="111">
        <v>8</v>
      </c>
      <c r="Z120" s="114" t="s">
        <v>132</v>
      </c>
      <c r="AB120" s="19">
        <f t="shared" si="11"/>
        <v>0</v>
      </c>
      <c r="AC120" s="19">
        <f t="shared" si="12"/>
        <v>0</v>
      </c>
      <c r="AD120" s="19">
        <f t="shared" si="13"/>
        <v>0</v>
      </c>
      <c r="AE120">
        <f t="shared" si="7"/>
        <v>0</v>
      </c>
    </row>
    <row r="121" spans="1:31" ht="15" customHeight="1">
      <c r="A121" s="109" t="s">
        <v>33</v>
      </c>
      <c r="B121" s="110">
        <v>2014</v>
      </c>
      <c r="C121" s="109" t="s">
        <v>114</v>
      </c>
      <c r="D121" s="111">
        <v>1</v>
      </c>
      <c r="E121" s="112">
        <v>0</v>
      </c>
      <c r="F121" s="112">
        <v>1</v>
      </c>
      <c r="G121" s="112">
        <v>0</v>
      </c>
      <c r="H121" s="112">
        <v>0</v>
      </c>
      <c r="I121" s="112">
        <v>0</v>
      </c>
      <c r="J121" s="112">
        <v>1</v>
      </c>
      <c r="K121" s="112">
        <v>0</v>
      </c>
      <c r="L121" s="112">
        <v>1</v>
      </c>
      <c r="M121" s="112">
        <v>0</v>
      </c>
      <c r="N121" s="112">
        <v>1</v>
      </c>
      <c r="O121" s="113"/>
      <c r="P121" s="113">
        <v>0</v>
      </c>
      <c r="Q121" s="113"/>
      <c r="R121" s="113">
        <v>100</v>
      </c>
      <c r="S121" s="113"/>
      <c r="T121" s="113">
        <v>100</v>
      </c>
      <c r="U121" s="113"/>
      <c r="V121" s="113">
        <v>100</v>
      </c>
      <c r="W121" s="113">
        <v>34</v>
      </c>
      <c r="X121" s="111">
        <v>15</v>
      </c>
      <c r="Y121" s="111">
        <v>1</v>
      </c>
      <c r="Z121" s="114" t="s">
        <v>132</v>
      </c>
      <c r="AB121" s="19">
        <f t="shared" si="11"/>
        <v>0</v>
      </c>
      <c r="AC121" s="19">
        <f t="shared" si="12"/>
        <v>0</v>
      </c>
      <c r="AD121" s="19">
        <f t="shared" si="13"/>
        <v>0</v>
      </c>
      <c r="AE121">
        <f t="shared" si="7"/>
        <v>0</v>
      </c>
    </row>
    <row r="122" spans="1:31" ht="15" customHeight="1">
      <c r="A122" s="109" t="s">
        <v>33</v>
      </c>
      <c r="B122" s="110">
        <v>2014</v>
      </c>
      <c r="C122" s="109" t="s">
        <v>115</v>
      </c>
      <c r="D122" s="111">
        <v>1</v>
      </c>
      <c r="E122" s="112">
        <v>0</v>
      </c>
      <c r="F122" s="112">
        <v>1</v>
      </c>
      <c r="G122" s="112">
        <v>0</v>
      </c>
      <c r="H122" s="112">
        <v>0</v>
      </c>
      <c r="I122" s="112">
        <v>0</v>
      </c>
      <c r="J122" s="112">
        <v>1</v>
      </c>
      <c r="K122" s="112">
        <v>0</v>
      </c>
      <c r="L122" s="112">
        <v>1</v>
      </c>
      <c r="M122" s="112">
        <v>0</v>
      </c>
      <c r="N122" s="112">
        <v>1</v>
      </c>
      <c r="O122" s="113"/>
      <c r="P122" s="113">
        <v>0</v>
      </c>
      <c r="Q122" s="113"/>
      <c r="R122" s="113">
        <v>100</v>
      </c>
      <c r="S122" s="113"/>
      <c r="T122" s="113">
        <v>100</v>
      </c>
      <c r="U122" s="113"/>
      <c r="V122" s="113">
        <v>100</v>
      </c>
      <c r="W122" s="113">
        <v>34</v>
      </c>
      <c r="X122" s="111">
        <v>15</v>
      </c>
      <c r="Y122" s="111">
        <v>2</v>
      </c>
      <c r="Z122" s="114" t="s">
        <v>132</v>
      </c>
      <c r="AB122" s="19">
        <f t="shared" si="11"/>
        <v>0</v>
      </c>
      <c r="AC122" s="19">
        <f t="shared" si="12"/>
        <v>0</v>
      </c>
      <c r="AD122" s="19">
        <f t="shared" si="13"/>
        <v>0</v>
      </c>
      <c r="AE122">
        <f t="shared" si="7"/>
        <v>0</v>
      </c>
    </row>
    <row r="123" spans="1:31" ht="15" customHeight="1">
      <c r="A123" s="109" t="s">
        <v>33</v>
      </c>
      <c r="B123" s="110">
        <v>2014</v>
      </c>
      <c r="C123" s="109" t="s">
        <v>116</v>
      </c>
      <c r="D123" s="111">
        <v>1</v>
      </c>
      <c r="E123" s="112">
        <v>0</v>
      </c>
      <c r="F123" s="112">
        <v>1</v>
      </c>
      <c r="G123" s="112">
        <v>0</v>
      </c>
      <c r="H123" s="112">
        <v>0</v>
      </c>
      <c r="I123" s="112">
        <v>0</v>
      </c>
      <c r="J123" s="112">
        <v>1</v>
      </c>
      <c r="K123" s="112">
        <v>0</v>
      </c>
      <c r="L123" s="112">
        <v>1</v>
      </c>
      <c r="M123" s="112">
        <v>0</v>
      </c>
      <c r="N123" s="112">
        <v>1</v>
      </c>
      <c r="O123" s="113"/>
      <c r="P123" s="113">
        <v>0</v>
      </c>
      <c r="Q123" s="113"/>
      <c r="R123" s="113">
        <v>100</v>
      </c>
      <c r="S123" s="113"/>
      <c r="T123" s="113">
        <v>100</v>
      </c>
      <c r="U123" s="113"/>
      <c r="V123" s="113">
        <v>100</v>
      </c>
      <c r="W123" s="113">
        <v>34</v>
      </c>
      <c r="X123" s="111">
        <v>15</v>
      </c>
      <c r="Y123" s="111">
        <v>3</v>
      </c>
      <c r="Z123" s="114" t="s">
        <v>132</v>
      </c>
      <c r="AB123" s="19">
        <f t="shared" si="11"/>
        <v>0</v>
      </c>
      <c r="AC123" s="19">
        <f t="shared" si="12"/>
        <v>0</v>
      </c>
      <c r="AD123" s="19">
        <f t="shared" si="13"/>
        <v>0</v>
      </c>
      <c r="AE123">
        <f t="shared" si="7"/>
        <v>0</v>
      </c>
    </row>
    <row r="124" spans="1:31" ht="15" customHeight="1">
      <c r="A124" s="109" t="s">
        <v>33</v>
      </c>
      <c r="B124" s="110">
        <v>2014</v>
      </c>
      <c r="C124" s="109" t="s">
        <v>117</v>
      </c>
      <c r="D124" s="111">
        <v>2</v>
      </c>
      <c r="E124" s="112">
        <v>0</v>
      </c>
      <c r="F124" s="112">
        <v>2</v>
      </c>
      <c r="G124" s="112">
        <v>0</v>
      </c>
      <c r="H124" s="112">
        <v>0</v>
      </c>
      <c r="I124" s="112">
        <v>0</v>
      </c>
      <c r="J124" s="112">
        <v>1</v>
      </c>
      <c r="K124" s="112">
        <v>0</v>
      </c>
      <c r="L124" s="112">
        <v>1</v>
      </c>
      <c r="M124" s="112">
        <v>0</v>
      </c>
      <c r="N124" s="112">
        <v>1</v>
      </c>
      <c r="O124" s="113"/>
      <c r="P124" s="113">
        <v>0</v>
      </c>
      <c r="Q124" s="113"/>
      <c r="R124" s="113">
        <v>50</v>
      </c>
      <c r="S124" s="113"/>
      <c r="T124" s="113">
        <v>50</v>
      </c>
      <c r="U124" s="113"/>
      <c r="V124" s="113">
        <v>50</v>
      </c>
      <c r="W124" s="113">
        <v>34</v>
      </c>
      <c r="X124" s="111">
        <v>15</v>
      </c>
      <c r="Y124" s="111">
        <v>4</v>
      </c>
      <c r="Z124" s="114" t="s">
        <v>132</v>
      </c>
      <c r="AB124" s="19">
        <f t="shared" si="11"/>
        <v>0</v>
      </c>
      <c r="AC124" s="19">
        <f t="shared" si="12"/>
        <v>0</v>
      </c>
      <c r="AD124" s="19">
        <f t="shared" si="13"/>
        <v>0</v>
      </c>
      <c r="AE124">
        <f t="shared" si="7"/>
        <v>0</v>
      </c>
    </row>
    <row r="125" spans="1:31" ht="15" customHeight="1">
      <c r="A125" s="109" t="s">
        <v>33</v>
      </c>
      <c r="B125" s="110">
        <v>2015</v>
      </c>
      <c r="C125" s="109" t="s">
        <v>133</v>
      </c>
      <c r="D125" s="111">
        <v>8</v>
      </c>
      <c r="E125" s="112">
        <v>0</v>
      </c>
      <c r="F125" s="112">
        <v>8</v>
      </c>
      <c r="G125" s="112">
        <v>0</v>
      </c>
      <c r="H125" s="112">
        <v>0</v>
      </c>
      <c r="I125" s="112">
        <v>0</v>
      </c>
      <c r="J125" s="112">
        <v>1</v>
      </c>
      <c r="K125" s="112">
        <v>0</v>
      </c>
      <c r="L125" s="112">
        <v>1</v>
      </c>
      <c r="M125" s="112">
        <v>0</v>
      </c>
      <c r="N125" s="112">
        <v>1</v>
      </c>
      <c r="O125" s="113"/>
      <c r="P125" s="113">
        <v>0</v>
      </c>
      <c r="Q125" s="113"/>
      <c r="R125" s="113">
        <v>12.5</v>
      </c>
      <c r="S125" s="113"/>
      <c r="T125" s="113">
        <v>12.5</v>
      </c>
      <c r="U125" s="113"/>
      <c r="V125" s="113">
        <v>12.5</v>
      </c>
      <c r="W125" s="113">
        <v>34</v>
      </c>
      <c r="X125" s="111">
        <v>15</v>
      </c>
      <c r="Y125" s="111">
        <v>5</v>
      </c>
      <c r="Z125" s="114" t="s">
        <v>132</v>
      </c>
      <c r="AB125" s="19">
        <f t="shared" si="11"/>
        <v>0</v>
      </c>
      <c r="AC125" s="19">
        <f t="shared" si="12"/>
        <v>0</v>
      </c>
      <c r="AD125" s="19">
        <f t="shared" si="13"/>
        <v>0</v>
      </c>
      <c r="AE125">
        <f t="shared" si="7"/>
        <v>0</v>
      </c>
    </row>
    <row r="126" spans="1:31" ht="15" customHeight="1">
      <c r="A126" s="109" t="s">
        <v>33</v>
      </c>
      <c r="B126" s="110">
        <v>2015</v>
      </c>
      <c r="C126" s="109" t="s">
        <v>134</v>
      </c>
      <c r="D126" s="111">
        <v>13</v>
      </c>
      <c r="E126" s="112">
        <v>0</v>
      </c>
      <c r="F126" s="112">
        <v>13</v>
      </c>
      <c r="G126" s="112">
        <v>0</v>
      </c>
      <c r="H126" s="112">
        <v>0</v>
      </c>
      <c r="I126" s="112">
        <v>0</v>
      </c>
      <c r="J126" s="112">
        <v>2</v>
      </c>
      <c r="K126" s="112">
        <v>0</v>
      </c>
      <c r="L126" s="112">
        <v>2</v>
      </c>
      <c r="M126" s="112">
        <v>0</v>
      </c>
      <c r="N126" s="112">
        <v>2</v>
      </c>
      <c r="O126" s="113"/>
      <c r="P126" s="113">
        <v>0</v>
      </c>
      <c r="Q126" s="113"/>
      <c r="R126" s="113">
        <v>15.384615384615399</v>
      </c>
      <c r="S126" s="113"/>
      <c r="T126" s="113">
        <v>15.384615384615399</v>
      </c>
      <c r="U126" s="113"/>
      <c r="V126" s="113">
        <v>15.384615384615399</v>
      </c>
      <c r="W126" s="113">
        <v>34</v>
      </c>
      <c r="X126" s="111">
        <v>15</v>
      </c>
      <c r="Y126" s="111">
        <v>6</v>
      </c>
      <c r="Z126" s="114" t="s">
        <v>132</v>
      </c>
      <c r="AB126" s="19">
        <f t="shared" si="11"/>
        <v>0</v>
      </c>
      <c r="AC126" s="19">
        <f t="shared" si="12"/>
        <v>0</v>
      </c>
      <c r="AD126" s="19">
        <f t="shared" si="13"/>
        <v>0</v>
      </c>
      <c r="AE126">
        <f t="shared" si="7"/>
        <v>0</v>
      </c>
    </row>
    <row r="127" spans="1:31" ht="15" customHeight="1">
      <c r="A127" s="109" t="s">
        <v>33</v>
      </c>
      <c r="B127" s="110">
        <v>2015</v>
      </c>
      <c r="C127" s="109" t="s">
        <v>135</v>
      </c>
      <c r="D127" s="111">
        <v>23</v>
      </c>
      <c r="E127" s="112">
        <v>1</v>
      </c>
      <c r="F127" s="112">
        <v>22</v>
      </c>
      <c r="G127" s="112">
        <v>0</v>
      </c>
      <c r="H127" s="112">
        <v>0</v>
      </c>
      <c r="I127" s="112">
        <v>0</v>
      </c>
      <c r="J127" s="112">
        <v>2</v>
      </c>
      <c r="K127" s="112">
        <v>0</v>
      </c>
      <c r="L127" s="112">
        <v>2</v>
      </c>
      <c r="M127" s="112">
        <v>0</v>
      </c>
      <c r="N127" s="112">
        <v>2</v>
      </c>
      <c r="O127" s="113">
        <v>0</v>
      </c>
      <c r="P127" s="113">
        <v>0</v>
      </c>
      <c r="Q127" s="113">
        <v>0</v>
      </c>
      <c r="R127" s="113">
        <v>9.0909090909090899</v>
      </c>
      <c r="S127" s="113">
        <v>0</v>
      </c>
      <c r="T127" s="113">
        <v>9.0909090909090899</v>
      </c>
      <c r="U127" s="113">
        <v>0</v>
      </c>
      <c r="V127" s="113">
        <v>9.0909090909090899</v>
      </c>
      <c r="W127" s="113">
        <v>34</v>
      </c>
      <c r="X127" s="111">
        <v>15</v>
      </c>
      <c r="Y127" s="111">
        <v>7</v>
      </c>
      <c r="Z127" s="114" t="s">
        <v>132</v>
      </c>
      <c r="AB127" s="19">
        <f t="shared" si="11"/>
        <v>0</v>
      </c>
      <c r="AC127" s="19">
        <f t="shared" si="12"/>
        <v>0</v>
      </c>
      <c r="AD127" s="19">
        <f t="shared" si="13"/>
        <v>0</v>
      </c>
      <c r="AE127">
        <f t="shared" si="7"/>
        <v>0</v>
      </c>
    </row>
    <row r="128" spans="1:31" ht="15" customHeight="1">
      <c r="A128" s="109" t="s">
        <v>33</v>
      </c>
      <c r="B128" s="110">
        <v>2015</v>
      </c>
      <c r="C128" s="109" t="s">
        <v>136</v>
      </c>
      <c r="D128" s="111">
        <v>32</v>
      </c>
      <c r="E128" s="112">
        <v>1</v>
      </c>
      <c r="F128" s="112">
        <v>31</v>
      </c>
      <c r="G128" s="112">
        <v>0</v>
      </c>
      <c r="H128" s="112">
        <v>1</v>
      </c>
      <c r="I128" s="112">
        <v>0</v>
      </c>
      <c r="J128" s="112">
        <v>2</v>
      </c>
      <c r="K128" s="112">
        <v>0</v>
      </c>
      <c r="L128" s="112">
        <v>2</v>
      </c>
      <c r="M128" s="112">
        <v>0</v>
      </c>
      <c r="N128" s="112">
        <v>2</v>
      </c>
      <c r="O128" s="113">
        <v>0</v>
      </c>
      <c r="P128" s="113">
        <v>3.2258064516128999</v>
      </c>
      <c r="Q128" s="113">
        <v>0</v>
      </c>
      <c r="R128" s="113">
        <v>6.4516129032258096</v>
      </c>
      <c r="S128" s="113">
        <v>0</v>
      </c>
      <c r="T128" s="113">
        <v>6.4516129032258096</v>
      </c>
      <c r="U128" s="113">
        <v>0</v>
      </c>
      <c r="V128" s="113">
        <v>6.4516129032258096</v>
      </c>
      <c r="W128" s="113">
        <v>34</v>
      </c>
      <c r="X128" s="111">
        <v>15</v>
      </c>
      <c r="Y128" s="111">
        <v>8</v>
      </c>
      <c r="Z128" s="114" t="s">
        <v>132</v>
      </c>
      <c r="AB128" s="19">
        <f t="shared" si="11"/>
        <v>0</v>
      </c>
      <c r="AC128" s="19">
        <f t="shared" si="12"/>
        <v>0</v>
      </c>
      <c r="AD128" s="19">
        <f t="shared" si="13"/>
        <v>0</v>
      </c>
      <c r="AE128">
        <f t="shared" si="7"/>
        <v>0</v>
      </c>
    </row>
    <row r="129" spans="1:31" ht="15" customHeight="1">
      <c r="A129" s="109" t="s">
        <v>34</v>
      </c>
      <c r="B129" s="110">
        <v>2014</v>
      </c>
      <c r="C129" s="109" t="s">
        <v>114</v>
      </c>
      <c r="D129" s="111">
        <v>98</v>
      </c>
      <c r="E129" s="112">
        <v>38</v>
      </c>
      <c r="F129" s="112">
        <v>60</v>
      </c>
      <c r="G129" s="112">
        <v>0</v>
      </c>
      <c r="H129" s="112">
        <v>7</v>
      </c>
      <c r="I129" s="112">
        <v>1</v>
      </c>
      <c r="J129" s="112">
        <v>12</v>
      </c>
      <c r="K129" s="112">
        <v>1</v>
      </c>
      <c r="L129" s="112">
        <v>15</v>
      </c>
      <c r="M129" s="112">
        <v>2</v>
      </c>
      <c r="N129" s="112">
        <v>19</v>
      </c>
      <c r="O129" s="113">
        <v>0</v>
      </c>
      <c r="P129" s="113">
        <v>11.6666666666667</v>
      </c>
      <c r="Q129" s="113">
        <v>2.6315789473684199</v>
      </c>
      <c r="R129" s="113">
        <v>20</v>
      </c>
      <c r="S129" s="113">
        <v>2.6315789473684199</v>
      </c>
      <c r="T129" s="113">
        <v>25</v>
      </c>
      <c r="U129" s="113">
        <v>5.2631578947368398</v>
      </c>
      <c r="V129" s="113">
        <v>31.6666666666667</v>
      </c>
      <c r="W129" s="113">
        <v>34</v>
      </c>
      <c r="X129" s="111">
        <v>16</v>
      </c>
      <c r="Y129" s="111">
        <v>1</v>
      </c>
      <c r="Z129" s="114" t="s">
        <v>132</v>
      </c>
      <c r="AB129" s="19">
        <f t="shared" si="11"/>
        <v>0</v>
      </c>
      <c r="AC129" s="19">
        <f t="shared" si="12"/>
        <v>0</v>
      </c>
      <c r="AD129" s="19">
        <f t="shared" si="13"/>
        <v>0</v>
      </c>
      <c r="AE129">
        <f t="shared" si="7"/>
        <v>0</v>
      </c>
    </row>
    <row r="130" spans="1:31" ht="15" customHeight="1">
      <c r="A130" s="109" t="s">
        <v>34</v>
      </c>
      <c r="B130" s="110">
        <v>2014</v>
      </c>
      <c r="C130" s="109" t="s">
        <v>115</v>
      </c>
      <c r="D130" s="111">
        <v>109</v>
      </c>
      <c r="E130" s="112">
        <v>40</v>
      </c>
      <c r="F130" s="112">
        <v>69</v>
      </c>
      <c r="G130" s="112">
        <v>0</v>
      </c>
      <c r="H130" s="112">
        <v>8</v>
      </c>
      <c r="I130" s="112">
        <v>1</v>
      </c>
      <c r="J130" s="112">
        <v>13</v>
      </c>
      <c r="K130" s="112">
        <v>1</v>
      </c>
      <c r="L130" s="112">
        <v>16</v>
      </c>
      <c r="M130" s="112">
        <v>2</v>
      </c>
      <c r="N130" s="112">
        <v>20</v>
      </c>
      <c r="O130" s="113">
        <v>0</v>
      </c>
      <c r="P130" s="113">
        <v>11.5942028985507</v>
      </c>
      <c r="Q130" s="113">
        <v>2.5</v>
      </c>
      <c r="R130" s="113">
        <v>18.840579710144901</v>
      </c>
      <c r="S130" s="113">
        <v>2.5</v>
      </c>
      <c r="T130" s="113">
        <v>23.188405797101399</v>
      </c>
      <c r="U130" s="113">
        <v>5</v>
      </c>
      <c r="V130" s="113">
        <v>28.985507246376802</v>
      </c>
      <c r="W130" s="113">
        <v>34</v>
      </c>
      <c r="X130" s="111">
        <v>16</v>
      </c>
      <c r="Y130" s="111">
        <v>2</v>
      </c>
      <c r="Z130" s="114" t="s">
        <v>132</v>
      </c>
      <c r="AB130" s="19">
        <f t="shared" ref="AB130:AB193" si="14">IF(R_SELECT_AGENCY=A205,1,0)</f>
        <v>0</v>
      </c>
      <c r="AC130" s="19">
        <f t="shared" ref="AC130:AC193" si="15">IF(R_YEAR=B205,1,0)</f>
        <v>0</v>
      </c>
      <c r="AD130" s="19">
        <f t="shared" ref="AD130:AD193" si="16">IF(R_GROUP=C205,1,0)</f>
        <v>0</v>
      </c>
      <c r="AE130">
        <f t="shared" si="7"/>
        <v>0</v>
      </c>
    </row>
    <row r="131" spans="1:31" ht="15" customHeight="1">
      <c r="A131" s="109" t="s">
        <v>34</v>
      </c>
      <c r="B131" s="110">
        <v>2014</v>
      </c>
      <c r="C131" s="109" t="s">
        <v>116</v>
      </c>
      <c r="D131" s="111">
        <v>146</v>
      </c>
      <c r="E131" s="112">
        <v>51</v>
      </c>
      <c r="F131" s="112">
        <v>95</v>
      </c>
      <c r="G131" s="112">
        <v>0</v>
      </c>
      <c r="H131" s="112">
        <v>9</v>
      </c>
      <c r="I131" s="112">
        <v>2</v>
      </c>
      <c r="J131" s="112">
        <v>17</v>
      </c>
      <c r="K131" s="112">
        <v>3</v>
      </c>
      <c r="L131" s="112">
        <v>22</v>
      </c>
      <c r="M131" s="112">
        <v>5</v>
      </c>
      <c r="N131" s="112">
        <v>27</v>
      </c>
      <c r="O131" s="113">
        <v>0</v>
      </c>
      <c r="P131" s="113">
        <v>9.4736842105263204</v>
      </c>
      <c r="Q131" s="113">
        <v>3.9215686274509798</v>
      </c>
      <c r="R131" s="113">
        <v>17.894736842105299</v>
      </c>
      <c r="S131" s="113">
        <v>5.8823529411764701</v>
      </c>
      <c r="T131" s="113">
        <v>23.157894736842099</v>
      </c>
      <c r="U131" s="113">
        <v>9.8039215686274499</v>
      </c>
      <c r="V131" s="113">
        <v>28.421052631578899</v>
      </c>
      <c r="W131" s="113">
        <v>34</v>
      </c>
      <c r="X131" s="111">
        <v>16</v>
      </c>
      <c r="Y131" s="111">
        <v>3</v>
      </c>
      <c r="Z131" s="114" t="s">
        <v>132</v>
      </c>
      <c r="AB131" s="19">
        <f t="shared" si="14"/>
        <v>0</v>
      </c>
      <c r="AC131" s="19">
        <f t="shared" si="15"/>
        <v>0</v>
      </c>
      <c r="AD131" s="19">
        <f t="shared" si="16"/>
        <v>0</v>
      </c>
      <c r="AE131">
        <f t="shared" ref="AE131:AE194" si="17">AB131*AC131*AD131</f>
        <v>0</v>
      </c>
    </row>
    <row r="132" spans="1:31" ht="15" customHeight="1">
      <c r="A132" s="109" t="s">
        <v>34</v>
      </c>
      <c r="B132" s="110">
        <v>2014</v>
      </c>
      <c r="C132" s="109" t="s">
        <v>117</v>
      </c>
      <c r="D132" s="111">
        <v>157</v>
      </c>
      <c r="E132" s="112">
        <v>51</v>
      </c>
      <c r="F132" s="112">
        <v>106</v>
      </c>
      <c r="G132" s="112">
        <v>0</v>
      </c>
      <c r="H132" s="112">
        <v>10</v>
      </c>
      <c r="I132" s="112">
        <v>2</v>
      </c>
      <c r="J132" s="112">
        <v>18</v>
      </c>
      <c r="K132" s="112">
        <v>3</v>
      </c>
      <c r="L132" s="112">
        <v>25</v>
      </c>
      <c r="M132" s="112">
        <v>5</v>
      </c>
      <c r="N132" s="112">
        <v>31</v>
      </c>
      <c r="O132" s="113">
        <v>0</v>
      </c>
      <c r="P132" s="113">
        <v>9.4339622641509404</v>
      </c>
      <c r="Q132" s="113">
        <v>3.9215686274509798</v>
      </c>
      <c r="R132" s="113">
        <v>16.981132075471699</v>
      </c>
      <c r="S132" s="113">
        <v>5.8823529411764701</v>
      </c>
      <c r="T132" s="113">
        <v>23.584905660377402</v>
      </c>
      <c r="U132" s="113">
        <v>9.8039215686274499</v>
      </c>
      <c r="V132" s="113">
        <v>29.245283018867902</v>
      </c>
      <c r="W132" s="113">
        <v>34</v>
      </c>
      <c r="X132" s="111">
        <v>16</v>
      </c>
      <c r="Y132" s="111">
        <v>4</v>
      </c>
      <c r="Z132" s="114" t="s">
        <v>132</v>
      </c>
      <c r="AB132" s="19">
        <f t="shared" si="14"/>
        <v>0</v>
      </c>
      <c r="AC132" s="19">
        <f t="shared" si="15"/>
        <v>0</v>
      </c>
      <c r="AD132" s="19">
        <f t="shared" si="16"/>
        <v>0</v>
      </c>
      <c r="AE132">
        <f t="shared" si="17"/>
        <v>0</v>
      </c>
    </row>
    <row r="133" spans="1:31" ht="15" customHeight="1">
      <c r="A133" s="109" t="s">
        <v>34</v>
      </c>
      <c r="B133" s="110">
        <v>2015</v>
      </c>
      <c r="C133" s="109" t="s">
        <v>133</v>
      </c>
      <c r="D133" s="111">
        <v>170</v>
      </c>
      <c r="E133" s="112">
        <v>51</v>
      </c>
      <c r="F133" s="112">
        <v>119</v>
      </c>
      <c r="G133" s="112">
        <v>0</v>
      </c>
      <c r="H133" s="112">
        <v>11</v>
      </c>
      <c r="I133" s="112">
        <v>2</v>
      </c>
      <c r="J133" s="112">
        <v>19</v>
      </c>
      <c r="K133" s="112">
        <v>3</v>
      </c>
      <c r="L133" s="112">
        <v>27</v>
      </c>
      <c r="M133" s="112">
        <v>5</v>
      </c>
      <c r="N133" s="112">
        <v>33</v>
      </c>
      <c r="O133" s="113">
        <v>0</v>
      </c>
      <c r="P133" s="113">
        <v>9.2436974789915993</v>
      </c>
      <c r="Q133" s="113">
        <v>3.9215686274509798</v>
      </c>
      <c r="R133" s="113">
        <v>15.966386554621799</v>
      </c>
      <c r="S133" s="113">
        <v>5.8823529411764701</v>
      </c>
      <c r="T133" s="113">
        <v>22.689075630252098</v>
      </c>
      <c r="U133" s="113">
        <v>9.8039215686274499</v>
      </c>
      <c r="V133" s="113">
        <v>27.731092436974802</v>
      </c>
      <c r="W133" s="113">
        <v>34</v>
      </c>
      <c r="X133" s="111">
        <v>16</v>
      </c>
      <c r="Y133" s="111">
        <v>5</v>
      </c>
      <c r="Z133" s="114" t="s">
        <v>132</v>
      </c>
      <c r="AB133" s="19">
        <f t="shared" si="14"/>
        <v>0</v>
      </c>
      <c r="AC133" s="19">
        <f t="shared" si="15"/>
        <v>0</v>
      </c>
      <c r="AD133" s="19">
        <f t="shared" si="16"/>
        <v>0</v>
      </c>
      <c r="AE133">
        <f t="shared" si="17"/>
        <v>0</v>
      </c>
    </row>
    <row r="134" spans="1:31" ht="15" customHeight="1">
      <c r="A134" s="109" t="s">
        <v>34</v>
      </c>
      <c r="B134" s="110">
        <v>2015</v>
      </c>
      <c r="C134" s="109" t="s">
        <v>134</v>
      </c>
      <c r="D134" s="111">
        <v>195</v>
      </c>
      <c r="E134" s="112">
        <v>58</v>
      </c>
      <c r="F134" s="112">
        <v>137</v>
      </c>
      <c r="G134" s="112">
        <v>0</v>
      </c>
      <c r="H134" s="112">
        <v>13</v>
      </c>
      <c r="I134" s="112">
        <v>2</v>
      </c>
      <c r="J134" s="112">
        <v>21</v>
      </c>
      <c r="K134" s="112">
        <v>3</v>
      </c>
      <c r="L134" s="112">
        <v>30</v>
      </c>
      <c r="M134" s="112">
        <v>5</v>
      </c>
      <c r="N134" s="112">
        <v>36</v>
      </c>
      <c r="O134" s="113">
        <v>0</v>
      </c>
      <c r="P134" s="113">
        <v>9.4890510948905096</v>
      </c>
      <c r="Q134" s="113">
        <v>3.4482758620689702</v>
      </c>
      <c r="R134" s="113">
        <v>15.3284671532847</v>
      </c>
      <c r="S134" s="113">
        <v>5.1724137931034502</v>
      </c>
      <c r="T134" s="113">
        <v>21.897810218978101</v>
      </c>
      <c r="U134" s="113">
        <v>8.6206896551724093</v>
      </c>
      <c r="V134" s="113">
        <v>26.277372262773699</v>
      </c>
      <c r="W134" s="113">
        <v>34</v>
      </c>
      <c r="X134" s="111">
        <v>16</v>
      </c>
      <c r="Y134" s="111">
        <v>6</v>
      </c>
      <c r="Z134" s="114" t="s">
        <v>132</v>
      </c>
      <c r="AB134" s="19">
        <f t="shared" si="14"/>
        <v>0</v>
      </c>
      <c r="AC134" s="19">
        <f t="shared" si="15"/>
        <v>0</v>
      </c>
      <c r="AD134" s="19">
        <f t="shared" si="16"/>
        <v>0</v>
      </c>
      <c r="AE134">
        <f t="shared" si="17"/>
        <v>0</v>
      </c>
    </row>
    <row r="135" spans="1:31" ht="15" customHeight="1">
      <c r="A135" s="109" t="s">
        <v>34</v>
      </c>
      <c r="B135" s="110">
        <v>2015</v>
      </c>
      <c r="C135" s="109" t="s">
        <v>135</v>
      </c>
      <c r="D135" s="111">
        <v>197</v>
      </c>
      <c r="E135" s="112">
        <v>59</v>
      </c>
      <c r="F135" s="112">
        <v>138</v>
      </c>
      <c r="G135" s="112">
        <v>0</v>
      </c>
      <c r="H135" s="112">
        <v>13</v>
      </c>
      <c r="I135" s="112">
        <v>2</v>
      </c>
      <c r="J135" s="112">
        <v>21</v>
      </c>
      <c r="K135" s="112">
        <v>3</v>
      </c>
      <c r="L135" s="112">
        <v>30</v>
      </c>
      <c r="M135" s="112">
        <v>5</v>
      </c>
      <c r="N135" s="112">
        <v>36</v>
      </c>
      <c r="O135" s="113">
        <v>0</v>
      </c>
      <c r="P135" s="113">
        <v>9.4202898550724594</v>
      </c>
      <c r="Q135" s="113">
        <v>3.3898305084745801</v>
      </c>
      <c r="R135" s="113">
        <v>15.2173913043478</v>
      </c>
      <c r="S135" s="113">
        <v>5.0847457627118704</v>
      </c>
      <c r="T135" s="113">
        <v>21.739130434782599</v>
      </c>
      <c r="U135" s="113">
        <v>8.4745762711864394</v>
      </c>
      <c r="V135" s="113">
        <v>26.086956521739101</v>
      </c>
      <c r="W135" s="113">
        <v>34</v>
      </c>
      <c r="X135" s="111">
        <v>16</v>
      </c>
      <c r="Y135" s="111">
        <v>7</v>
      </c>
      <c r="Z135" s="114" t="s">
        <v>132</v>
      </c>
      <c r="AB135" s="19">
        <f t="shared" si="14"/>
        <v>0</v>
      </c>
      <c r="AC135" s="19">
        <f t="shared" si="15"/>
        <v>0</v>
      </c>
      <c r="AD135" s="19">
        <f t="shared" si="16"/>
        <v>0</v>
      </c>
      <c r="AE135">
        <f t="shared" si="17"/>
        <v>0</v>
      </c>
    </row>
    <row r="136" spans="1:31" ht="15" customHeight="1">
      <c r="A136" s="109" t="s">
        <v>34</v>
      </c>
      <c r="B136" s="110">
        <v>2015</v>
      </c>
      <c r="C136" s="109" t="s">
        <v>136</v>
      </c>
      <c r="D136" s="111">
        <v>207</v>
      </c>
      <c r="E136" s="112">
        <v>66</v>
      </c>
      <c r="F136" s="112">
        <v>141</v>
      </c>
      <c r="G136" s="112">
        <v>0</v>
      </c>
      <c r="H136" s="112">
        <v>13</v>
      </c>
      <c r="I136" s="112">
        <v>2</v>
      </c>
      <c r="J136" s="112">
        <v>21</v>
      </c>
      <c r="K136" s="112">
        <v>3</v>
      </c>
      <c r="L136" s="112">
        <v>30</v>
      </c>
      <c r="M136" s="112">
        <v>5</v>
      </c>
      <c r="N136" s="112">
        <v>36</v>
      </c>
      <c r="O136" s="113">
        <v>0</v>
      </c>
      <c r="P136" s="113">
        <v>9.2198581560283692</v>
      </c>
      <c r="Q136" s="113">
        <v>3.0303030303030298</v>
      </c>
      <c r="R136" s="113">
        <v>14.893617021276601</v>
      </c>
      <c r="S136" s="113">
        <v>4.5454545454545503</v>
      </c>
      <c r="T136" s="113">
        <v>21.2765957446809</v>
      </c>
      <c r="U136" s="113">
        <v>7.5757575757575797</v>
      </c>
      <c r="V136" s="113">
        <v>25.531914893617</v>
      </c>
      <c r="W136" s="113">
        <v>34</v>
      </c>
      <c r="X136" s="111">
        <v>16</v>
      </c>
      <c r="Y136" s="111">
        <v>8</v>
      </c>
      <c r="Z136" s="114" t="s">
        <v>132</v>
      </c>
      <c r="AB136" s="19">
        <f t="shared" si="14"/>
        <v>0</v>
      </c>
      <c r="AC136" s="19">
        <f t="shared" si="15"/>
        <v>0</v>
      </c>
      <c r="AD136" s="19">
        <f t="shared" si="16"/>
        <v>0</v>
      </c>
      <c r="AE136">
        <f t="shared" si="17"/>
        <v>0</v>
      </c>
    </row>
    <row r="137" spans="1:31" ht="15" customHeight="1">
      <c r="A137" s="109" t="s">
        <v>67</v>
      </c>
      <c r="B137" s="110">
        <v>2014</v>
      </c>
      <c r="C137" s="109" t="s">
        <v>116</v>
      </c>
      <c r="D137" s="111">
        <v>3</v>
      </c>
      <c r="E137" s="112">
        <v>0</v>
      </c>
      <c r="F137" s="112">
        <v>3</v>
      </c>
      <c r="G137" s="112">
        <v>0</v>
      </c>
      <c r="H137" s="112">
        <v>1</v>
      </c>
      <c r="I137" s="112">
        <v>0</v>
      </c>
      <c r="J137" s="112">
        <v>1</v>
      </c>
      <c r="K137" s="112">
        <v>0</v>
      </c>
      <c r="L137" s="112">
        <v>1</v>
      </c>
      <c r="M137" s="112">
        <v>0</v>
      </c>
      <c r="N137" s="112">
        <v>1</v>
      </c>
      <c r="O137" s="113"/>
      <c r="P137" s="113">
        <v>33.3333333333333</v>
      </c>
      <c r="Q137" s="113"/>
      <c r="R137" s="113">
        <v>33.3333333333333</v>
      </c>
      <c r="S137" s="113"/>
      <c r="T137" s="113">
        <v>33.3333333333333</v>
      </c>
      <c r="U137" s="113"/>
      <c r="V137" s="113">
        <v>33.3333333333333</v>
      </c>
      <c r="W137" s="113">
        <v>40</v>
      </c>
      <c r="X137" s="111">
        <v>17.100000000000001</v>
      </c>
      <c r="Y137" s="111">
        <v>3</v>
      </c>
      <c r="Z137" s="114" t="s">
        <v>132</v>
      </c>
      <c r="AB137" s="19">
        <f t="shared" si="14"/>
        <v>0</v>
      </c>
      <c r="AC137" s="19">
        <f t="shared" si="15"/>
        <v>0</v>
      </c>
      <c r="AD137" s="19">
        <f t="shared" si="16"/>
        <v>0</v>
      </c>
      <c r="AE137">
        <f t="shared" si="17"/>
        <v>0</v>
      </c>
    </row>
    <row r="138" spans="1:31" ht="15" customHeight="1">
      <c r="A138" s="109" t="s">
        <v>67</v>
      </c>
      <c r="B138" s="110">
        <v>2014</v>
      </c>
      <c r="C138" s="109" t="s">
        <v>117</v>
      </c>
      <c r="D138" s="111">
        <v>13</v>
      </c>
      <c r="E138" s="112">
        <v>2</v>
      </c>
      <c r="F138" s="112">
        <v>11</v>
      </c>
      <c r="G138" s="112">
        <v>0</v>
      </c>
      <c r="H138" s="112">
        <v>1</v>
      </c>
      <c r="I138" s="112">
        <v>0</v>
      </c>
      <c r="J138" s="112">
        <v>1</v>
      </c>
      <c r="K138" s="112">
        <v>0</v>
      </c>
      <c r="L138" s="112">
        <v>3</v>
      </c>
      <c r="M138" s="112">
        <v>0</v>
      </c>
      <c r="N138" s="112">
        <v>3</v>
      </c>
      <c r="O138" s="113">
        <v>0</v>
      </c>
      <c r="P138" s="113">
        <v>9.0909090909090899</v>
      </c>
      <c r="Q138" s="113">
        <v>0</v>
      </c>
      <c r="R138" s="113">
        <v>9.0909090909090899</v>
      </c>
      <c r="S138" s="113">
        <v>0</v>
      </c>
      <c r="T138" s="113">
        <v>27.272727272727298</v>
      </c>
      <c r="U138" s="113">
        <v>0</v>
      </c>
      <c r="V138" s="113">
        <v>27.272727272727298</v>
      </c>
      <c r="W138" s="113">
        <v>40</v>
      </c>
      <c r="X138" s="111">
        <v>17.100000000000001</v>
      </c>
      <c r="Y138" s="111">
        <v>4</v>
      </c>
      <c r="Z138" s="114" t="s">
        <v>132</v>
      </c>
      <c r="AB138" s="19">
        <f t="shared" si="14"/>
        <v>0</v>
      </c>
      <c r="AC138" s="19">
        <f t="shared" si="15"/>
        <v>0</v>
      </c>
      <c r="AD138" s="19">
        <f t="shared" si="16"/>
        <v>0</v>
      </c>
      <c r="AE138">
        <f t="shared" si="17"/>
        <v>0</v>
      </c>
    </row>
    <row r="139" spans="1:31" ht="15" customHeight="1">
      <c r="A139" s="109" t="s">
        <v>67</v>
      </c>
      <c r="B139" s="110">
        <v>2015</v>
      </c>
      <c r="C139" s="109" t="s">
        <v>133</v>
      </c>
      <c r="D139" s="111">
        <v>28</v>
      </c>
      <c r="E139" s="112">
        <v>5</v>
      </c>
      <c r="F139" s="112">
        <v>23</v>
      </c>
      <c r="G139" s="112">
        <v>0</v>
      </c>
      <c r="H139" s="112">
        <v>2</v>
      </c>
      <c r="I139" s="112">
        <v>0</v>
      </c>
      <c r="J139" s="112">
        <v>2</v>
      </c>
      <c r="K139" s="112">
        <v>0</v>
      </c>
      <c r="L139" s="112">
        <v>4</v>
      </c>
      <c r="M139" s="112">
        <v>0</v>
      </c>
      <c r="N139" s="112">
        <v>4</v>
      </c>
      <c r="O139" s="113">
        <v>0</v>
      </c>
      <c r="P139" s="113">
        <v>8.6956521739130395</v>
      </c>
      <c r="Q139" s="113">
        <v>0</v>
      </c>
      <c r="R139" s="113">
        <v>8.6956521739130395</v>
      </c>
      <c r="S139" s="113">
        <v>0</v>
      </c>
      <c r="T139" s="113">
        <v>17.3913043478261</v>
      </c>
      <c r="U139" s="113">
        <v>0</v>
      </c>
      <c r="V139" s="113">
        <v>17.3913043478261</v>
      </c>
      <c r="W139" s="113">
        <v>40</v>
      </c>
      <c r="X139" s="111">
        <v>17.100000000000001</v>
      </c>
      <c r="Y139" s="111">
        <v>5</v>
      </c>
      <c r="Z139" s="114" t="s">
        <v>132</v>
      </c>
      <c r="AB139" s="19">
        <f t="shared" si="14"/>
        <v>0</v>
      </c>
      <c r="AC139" s="19">
        <f t="shared" si="15"/>
        <v>0</v>
      </c>
      <c r="AD139" s="19">
        <f t="shared" si="16"/>
        <v>0</v>
      </c>
      <c r="AE139">
        <f t="shared" si="17"/>
        <v>0</v>
      </c>
    </row>
    <row r="140" spans="1:31" ht="15" customHeight="1">
      <c r="A140" s="109" t="s">
        <v>67</v>
      </c>
      <c r="B140" s="110">
        <v>2015</v>
      </c>
      <c r="C140" s="109" t="s">
        <v>134</v>
      </c>
      <c r="D140" s="111">
        <v>42</v>
      </c>
      <c r="E140" s="112">
        <v>9</v>
      </c>
      <c r="F140" s="112">
        <v>33</v>
      </c>
      <c r="G140" s="112">
        <v>0</v>
      </c>
      <c r="H140" s="112">
        <v>2</v>
      </c>
      <c r="I140" s="112">
        <v>0</v>
      </c>
      <c r="J140" s="112">
        <v>2</v>
      </c>
      <c r="K140" s="112">
        <v>0</v>
      </c>
      <c r="L140" s="112">
        <v>4</v>
      </c>
      <c r="M140" s="112">
        <v>0</v>
      </c>
      <c r="N140" s="112">
        <v>4</v>
      </c>
      <c r="O140" s="113">
        <v>0</v>
      </c>
      <c r="P140" s="113">
        <v>6.0606060606060597</v>
      </c>
      <c r="Q140" s="113">
        <v>0</v>
      </c>
      <c r="R140" s="113">
        <v>6.0606060606060597</v>
      </c>
      <c r="S140" s="113">
        <v>0</v>
      </c>
      <c r="T140" s="113">
        <v>12.1212121212121</v>
      </c>
      <c r="U140" s="113">
        <v>0</v>
      </c>
      <c r="V140" s="113">
        <v>12.1212121212121</v>
      </c>
      <c r="W140" s="113">
        <v>40</v>
      </c>
      <c r="X140" s="111">
        <v>17.100000000000001</v>
      </c>
      <c r="Y140" s="111">
        <v>6</v>
      </c>
      <c r="Z140" s="114" t="s">
        <v>132</v>
      </c>
      <c r="AB140" s="19">
        <f t="shared" si="14"/>
        <v>0</v>
      </c>
      <c r="AC140" s="19">
        <f t="shared" si="15"/>
        <v>0</v>
      </c>
      <c r="AD140" s="19">
        <f t="shared" si="16"/>
        <v>0</v>
      </c>
      <c r="AE140">
        <f t="shared" si="17"/>
        <v>0</v>
      </c>
    </row>
    <row r="141" spans="1:31" ht="15" customHeight="1">
      <c r="A141" s="109" t="s">
        <v>67</v>
      </c>
      <c r="B141" s="110">
        <v>2015</v>
      </c>
      <c r="C141" s="109" t="s">
        <v>135</v>
      </c>
      <c r="D141" s="111">
        <v>66</v>
      </c>
      <c r="E141" s="112">
        <v>17</v>
      </c>
      <c r="F141" s="112">
        <v>49</v>
      </c>
      <c r="G141" s="112">
        <v>0</v>
      </c>
      <c r="H141" s="112">
        <v>3</v>
      </c>
      <c r="I141" s="112">
        <v>0</v>
      </c>
      <c r="J141" s="112">
        <v>3</v>
      </c>
      <c r="K141" s="112">
        <v>0</v>
      </c>
      <c r="L141" s="112">
        <v>5</v>
      </c>
      <c r="M141" s="112">
        <v>0</v>
      </c>
      <c r="N141" s="112">
        <v>5</v>
      </c>
      <c r="O141" s="113">
        <v>0</v>
      </c>
      <c r="P141" s="113">
        <v>6.12244897959184</v>
      </c>
      <c r="Q141" s="113">
        <v>0</v>
      </c>
      <c r="R141" s="113">
        <v>6.12244897959184</v>
      </c>
      <c r="S141" s="113">
        <v>0</v>
      </c>
      <c r="T141" s="113">
        <v>10.2040816326531</v>
      </c>
      <c r="U141" s="113">
        <v>0</v>
      </c>
      <c r="V141" s="113">
        <v>10.2040816326531</v>
      </c>
      <c r="W141" s="113">
        <v>40</v>
      </c>
      <c r="X141" s="111">
        <v>17.100000000000001</v>
      </c>
      <c r="Y141" s="111">
        <v>7</v>
      </c>
      <c r="Z141" s="114" t="s">
        <v>132</v>
      </c>
      <c r="AB141" s="19">
        <f t="shared" si="14"/>
        <v>0</v>
      </c>
      <c r="AC141" s="19">
        <f t="shared" si="15"/>
        <v>0</v>
      </c>
      <c r="AD141" s="19">
        <f t="shared" si="16"/>
        <v>0</v>
      </c>
      <c r="AE141">
        <f t="shared" si="17"/>
        <v>0</v>
      </c>
    </row>
    <row r="142" spans="1:31" ht="15" customHeight="1">
      <c r="A142" s="109" t="s">
        <v>67</v>
      </c>
      <c r="B142" s="110">
        <v>2015</v>
      </c>
      <c r="C142" s="109" t="s">
        <v>136</v>
      </c>
      <c r="D142" s="111">
        <v>81</v>
      </c>
      <c r="E142" s="112">
        <v>21</v>
      </c>
      <c r="F142" s="112">
        <v>60</v>
      </c>
      <c r="G142" s="112">
        <v>0</v>
      </c>
      <c r="H142" s="112">
        <v>3</v>
      </c>
      <c r="I142" s="112">
        <v>0</v>
      </c>
      <c r="J142" s="112">
        <v>3</v>
      </c>
      <c r="K142" s="112">
        <v>0</v>
      </c>
      <c r="L142" s="112">
        <v>5</v>
      </c>
      <c r="M142" s="112">
        <v>0</v>
      </c>
      <c r="N142" s="112">
        <v>5</v>
      </c>
      <c r="O142" s="113">
        <v>0</v>
      </c>
      <c r="P142" s="113">
        <v>5</v>
      </c>
      <c r="Q142" s="113">
        <v>0</v>
      </c>
      <c r="R142" s="113">
        <v>5</v>
      </c>
      <c r="S142" s="113">
        <v>0</v>
      </c>
      <c r="T142" s="113">
        <v>8.3333333333333304</v>
      </c>
      <c r="U142" s="113">
        <v>0</v>
      </c>
      <c r="V142" s="113">
        <v>8.3333333333333304</v>
      </c>
      <c r="W142" s="113">
        <v>40</v>
      </c>
      <c r="X142" s="111">
        <v>17.100000000000001</v>
      </c>
      <c r="Y142" s="111">
        <v>8</v>
      </c>
      <c r="Z142" s="114" t="s">
        <v>132</v>
      </c>
      <c r="AB142" s="19">
        <f t="shared" si="14"/>
        <v>0</v>
      </c>
      <c r="AC142" s="19">
        <f t="shared" si="15"/>
        <v>0</v>
      </c>
      <c r="AD142" s="19">
        <f t="shared" si="16"/>
        <v>0</v>
      </c>
      <c r="AE142">
        <f t="shared" si="17"/>
        <v>0</v>
      </c>
    </row>
    <row r="143" spans="1:31" ht="15" customHeight="1">
      <c r="AB143" s="19">
        <f t="shared" si="14"/>
        <v>0</v>
      </c>
      <c r="AC143" s="19">
        <f t="shared" si="15"/>
        <v>0</v>
      </c>
      <c r="AD143" s="19">
        <f t="shared" si="16"/>
        <v>0</v>
      </c>
      <c r="AE143">
        <f t="shared" si="17"/>
        <v>0</v>
      </c>
    </row>
    <row r="144" spans="1:31" ht="15" customHeight="1">
      <c r="AB144" s="19">
        <f t="shared" si="14"/>
        <v>0</v>
      </c>
      <c r="AC144" s="19">
        <f t="shared" si="15"/>
        <v>0</v>
      </c>
      <c r="AD144" s="19">
        <f t="shared" si="16"/>
        <v>0</v>
      </c>
      <c r="AE144">
        <f t="shared" si="17"/>
        <v>0</v>
      </c>
    </row>
    <row r="145" spans="28:31" ht="15" customHeight="1">
      <c r="AB145" s="19">
        <f t="shared" si="14"/>
        <v>0</v>
      </c>
      <c r="AC145" s="19">
        <f t="shared" si="15"/>
        <v>0</v>
      </c>
      <c r="AD145" s="19">
        <f t="shared" si="16"/>
        <v>0</v>
      </c>
      <c r="AE145">
        <f t="shared" si="17"/>
        <v>0</v>
      </c>
    </row>
    <row r="146" spans="28:31" ht="15" customHeight="1">
      <c r="AB146" s="19">
        <f t="shared" si="14"/>
        <v>0</v>
      </c>
      <c r="AC146" s="19">
        <f t="shared" si="15"/>
        <v>0</v>
      </c>
      <c r="AD146" s="19">
        <f t="shared" si="16"/>
        <v>0</v>
      </c>
      <c r="AE146">
        <f t="shared" si="17"/>
        <v>0</v>
      </c>
    </row>
    <row r="147" spans="28:31" ht="15" customHeight="1">
      <c r="AB147" s="19">
        <f t="shared" si="14"/>
        <v>0</v>
      </c>
      <c r="AC147" s="19">
        <f t="shared" si="15"/>
        <v>0</v>
      </c>
      <c r="AD147" s="19">
        <f t="shared" si="16"/>
        <v>0</v>
      </c>
      <c r="AE147">
        <f t="shared" si="17"/>
        <v>0</v>
      </c>
    </row>
    <row r="148" spans="28:31" ht="15" customHeight="1">
      <c r="AB148" s="19">
        <f t="shared" si="14"/>
        <v>0</v>
      </c>
      <c r="AC148" s="19">
        <f t="shared" si="15"/>
        <v>0</v>
      </c>
      <c r="AD148" s="19">
        <f t="shared" si="16"/>
        <v>0</v>
      </c>
      <c r="AE148">
        <f t="shared" si="17"/>
        <v>0</v>
      </c>
    </row>
    <row r="149" spans="28:31" ht="15" customHeight="1">
      <c r="AB149" s="19">
        <f t="shared" si="14"/>
        <v>0</v>
      </c>
      <c r="AC149" s="19">
        <f t="shared" si="15"/>
        <v>0</v>
      </c>
      <c r="AD149" s="19">
        <f t="shared" si="16"/>
        <v>0</v>
      </c>
      <c r="AE149">
        <f t="shared" si="17"/>
        <v>0</v>
      </c>
    </row>
    <row r="150" spans="28:31" ht="15" customHeight="1">
      <c r="AB150" s="19">
        <f t="shared" si="14"/>
        <v>0</v>
      </c>
      <c r="AC150" s="19">
        <f t="shared" si="15"/>
        <v>0</v>
      </c>
      <c r="AD150" s="19">
        <f t="shared" si="16"/>
        <v>0</v>
      </c>
      <c r="AE150">
        <f t="shared" si="17"/>
        <v>0</v>
      </c>
    </row>
    <row r="151" spans="28:31" ht="15" customHeight="1">
      <c r="AB151" s="19">
        <f t="shared" si="14"/>
        <v>0</v>
      </c>
      <c r="AC151" s="19">
        <f t="shared" si="15"/>
        <v>0</v>
      </c>
      <c r="AD151" s="19">
        <f t="shared" si="16"/>
        <v>0</v>
      </c>
      <c r="AE151">
        <f t="shared" si="17"/>
        <v>0</v>
      </c>
    </row>
    <row r="152" spans="28:31" ht="15" customHeight="1">
      <c r="AB152" s="19">
        <f t="shared" si="14"/>
        <v>0</v>
      </c>
      <c r="AC152" s="19">
        <f t="shared" si="15"/>
        <v>0</v>
      </c>
      <c r="AD152" s="19">
        <f t="shared" si="16"/>
        <v>0</v>
      </c>
      <c r="AE152">
        <f t="shared" si="17"/>
        <v>0</v>
      </c>
    </row>
    <row r="153" spans="28:31" ht="15" customHeight="1">
      <c r="AB153" s="19">
        <f t="shared" si="14"/>
        <v>0</v>
      </c>
      <c r="AC153" s="19">
        <f t="shared" si="15"/>
        <v>0</v>
      </c>
      <c r="AD153" s="19">
        <f t="shared" si="16"/>
        <v>0</v>
      </c>
      <c r="AE153">
        <f t="shared" si="17"/>
        <v>0</v>
      </c>
    </row>
    <row r="154" spans="28:31" ht="15" customHeight="1">
      <c r="AB154" s="19">
        <f t="shared" si="14"/>
        <v>0</v>
      </c>
      <c r="AC154" s="19">
        <f t="shared" si="15"/>
        <v>0</v>
      </c>
      <c r="AD154" s="19">
        <f t="shared" si="16"/>
        <v>0</v>
      </c>
      <c r="AE154">
        <f t="shared" si="17"/>
        <v>0</v>
      </c>
    </row>
    <row r="155" spans="28:31" ht="15" customHeight="1">
      <c r="AB155" s="19">
        <f t="shared" si="14"/>
        <v>0</v>
      </c>
      <c r="AC155" s="19">
        <f t="shared" si="15"/>
        <v>0</v>
      </c>
      <c r="AD155" s="19">
        <f t="shared" si="16"/>
        <v>0</v>
      </c>
      <c r="AE155">
        <f t="shared" si="17"/>
        <v>0</v>
      </c>
    </row>
    <row r="156" spans="28:31" ht="15" customHeight="1">
      <c r="AB156" s="19">
        <f t="shared" si="14"/>
        <v>0</v>
      </c>
      <c r="AC156" s="19">
        <f t="shared" si="15"/>
        <v>0</v>
      </c>
      <c r="AD156" s="19">
        <f t="shared" si="16"/>
        <v>0</v>
      </c>
      <c r="AE156">
        <f t="shared" si="17"/>
        <v>0</v>
      </c>
    </row>
    <row r="157" spans="28:31" ht="15" customHeight="1">
      <c r="AB157" s="19">
        <f t="shared" si="14"/>
        <v>0</v>
      </c>
      <c r="AC157" s="19">
        <f t="shared" si="15"/>
        <v>0</v>
      </c>
      <c r="AD157" s="19">
        <f t="shared" si="16"/>
        <v>0</v>
      </c>
      <c r="AE157">
        <f t="shared" si="17"/>
        <v>0</v>
      </c>
    </row>
    <row r="158" spans="28:31" ht="15" customHeight="1">
      <c r="AB158" s="19">
        <f t="shared" si="14"/>
        <v>0</v>
      </c>
      <c r="AC158" s="19">
        <f t="shared" si="15"/>
        <v>0</v>
      </c>
      <c r="AD158" s="19">
        <f t="shared" si="16"/>
        <v>0</v>
      </c>
      <c r="AE158">
        <f t="shared" si="17"/>
        <v>0</v>
      </c>
    </row>
    <row r="159" spans="28:31" ht="15" customHeight="1">
      <c r="AB159" s="19">
        <f t="shared" si="14"/>
        <v>0</v>
      </c>
      <c r="AC159" s="19">
        <f t="shared" si="15"/>
        <v>0</v>
      </c>
      <c r="AD159" s="19">
        <f t="shared" si="16"/>
        <v>0</v>
      </c>
      <c r="AE159">
        <f t="shared" si="17"/>
        <v>0</v>
      </c>
    </row>
    <row r="160" spans="28:31" ht="15" customHeight="1">
      <c r="AB160" s="19">
        <f t="shared" si="14"/>
        <v>0</v>
      </c>
      <c r="AC160" s="19">
        <f t="shared" si="15"/>
        <v>0</v>
      </c>
      <c r="AD160" s="19">
        <f t="shared" si="16"/>
        <v>0</v>
      </c>
      <c r="AE160">
        <f t="shared" si="17"/>
        <v>0</v>
      </c>
    </row>
    <row r="161" spans="28:31" ht="15" customHeight="1">
      <c r="AB161" s="19">
        <f t="shared" si="14"/>
        <v>0</v>
      </c>
      <c r="AC161" s="19">
        <f t="shared" si="15"/>
        <v>0</v>
      </c>
      <c r="AD161" s="19">
        <f t="shared" si="16"/>
        <v>0</v>
      </c>
      <c r="AE161">
        <f t="shared" si="17"/>
        <v>0</v>
      </c>
    </row>
    <row r="162" spans="28:31" ht="15" customHeight="1">
      <c r="AB162" s="19">
        <f t="shared" si="14"/>
        <v>0</v>
      </c>
      <c r="AC162" s="19">
        <f t="shared" si="15"/>
        <v>0</v>
      </c>
      <c r="AD162" s="19">
        <f t="shared" si="16"/>
        <v>0</v>
      </c>
      <c r="AE162">
        <f t="shared" si="17"/>
        <v>0</v>
      </c>
    </row>
    <row r="163" spans="28:31" ht="15" customHeight="1">
      <c r="AB163" s="19">
        <f t="shared" si="14"/>
        <v>0</v>
      </c>
      <c r="AC163" s="19">
        <f t="shared" si="15"/>
        <v>0</v>
      </c>
      <c r="AD163" s="19">
        <f t="shared" si="16"/>
        <v>0</v>
      </c>
      <c r="AE163">
        <f t="shared" si="17"/>
        <v>0</v>
      </c>
    </row>
    <row r="164" spans="28:31" ht="15" customHeight="1">
      <c r="AB164" s="19">
        <f t="shared" si="14"/>
        <v>0</v>
      </c>
      <c r="AC164" s="19">
        <f t="shared" si="15"/>
        <v>0</v>
      </c>
      <c r="AD164" s="19">
        <f t="shared" si="16"/>
        <v>0</v>
      </c>
      <c r="AE164">
        <f t="shared" si="17"/>
        <v>0</v>
      </c>
    </row>
    <row r="165" spans="28:31" ht="15" customHeight="1">
      <c r="AB165" s="19">
        <f t="shared" si="14"/>
        <v>0</v>
      </c>
      <c r="AC165" s="19">
        <f t="shared" si="15"/>
        <v>0</v>
      </c>
      <c r="AD165" s="19">
        <f t="shared" si="16"/>
        <v>0</v>
      </c>
      <c r="AE165">
        <f t="shared" si="17"/>
        <v>0</v>
      </c>
    </row>
    <row r="166" spans="28:31" ht="15" customHeight="1">
      <c r="AB166" s="19">
        <f t="shared" si="14"/>
        <v>0</v>
      </c>
      <c r="AC166" s="19">
        <f t="shared" si="15"/>
        <v>0</v>
      </c>
      <c r="AD166" s="19">
        <f t="shared" si="16"/>
        <v>0</v>
      </c>
      <c r="AE166">
        <f t="shared" si="17"/>
        <v>0</v>
      </c>
    </row>
    <row r="167" spans="28:31" ht="15" customHeight="1">
      <c r="AB167" s="19">
        <f t="shared" si="14"/>
        <v>0</v>
      </c>
      <c r="AC167" s="19">
        <f t="shared" si="15"/>
        <v>0</v>
      </c>
      <c r="AD167" s="19">
        <f t="shared" si="16"/>
        <v>0</v>
      </c>
      <c r="AE167">
        <f t="shared" si="17"/>
        <v>0</v>
      </c>
    </row>
    <row r="168" spans="28:31" ht="15" customHeight="1">
      <c r="AB168" s="19">
        <f t="shared" si="14"/>
        <v>0</v>
      </c>
      <c r="AC168" s="19">
        <f t="shared" si="15"/>
        <v>0</v>
      </c>
      <c r="AD168" s="19">
        <f t="shared" si="16"/>
        <v>0</v>
      </c>
      <c r="AE168">
        <f t="shared" si="17"/>
        <v>0</v>
      </c>
    </row>
    <row r="169" spans="28:31" ht="15" customHeight="1">
      <c r="AB169" s="19">
        <f t="shared" si="14"/>
        <v>0</v>
      </c>
      <c r="AC169" s="19">
        <f t="shared" si="15"/>
        <v>0</v>
      </c>
      <c r="AD169" s="19">
        <f t="shared" si="16"/>
        <v>0</v>
      </c>
      <c r="AE169">
        <f t="shared" si="17"/>
        <v>0</v>
      </c>
    </row>
    <row r="170" spans="28:31" ht="15" customHeight="1">
      <c r="AB170" s="19">
        <f t="shared" si="14"/>
        <v>0</v>
      </c>
      <c r="AC170" s="19">
        <f t="shared" si="15"/>
        <v>0</v>
      </c>
      <c r="AD170" s="19">
        <f t="shared" si="16"/>
        <v>0</v>
      </c>
      <c r="AE170">
        <f t="shared" si="17"/>
        <v>0</v>
      </c>
    </row>
    <row r="171" spans="28:31" ht="15" customHeight="1">
      <c r="AB171" s="19">
        <f t="shared" si="14"/>
        <v>0</v>
      </c>
      <c r="AC171" s="19">
        <f t="shared" si="15"/>
        <v>0</v>
      </c>
      <c r="AD171" s="19">
        <f t="shared" si="16"/>
        <v>0</v>
      </c>
      <c r="AE171">
        <f t="shared" si="17"/>
        <v>0</v>
      </c>
    </row>
    <row r="172" spans="28:31" ht="15" customHeight="1">
      <c r="AB172" s="19">
        <f t="shared" si="14"/>
        <v>0</v>
      </c>
      <c r="AC172" s="19">
        <f t="shared" si="15"/>
        <v>0</v>
      </c>
      <c r="AD172" s="19">
        <f t="shared" si="16"/>
        <v>0</v>
      </c>
      <c r="AE172">
        <f t="shared" si="17"/>
        <v>0</v>
      </c>
    </row>
    <row r="173" spans="28:31" ht="15" customHeight="1">
      <c r="AB173" s="19">
        <f t="shared" si="14"/>
        <v>0</v>
      </c>
      <c r="AC173" s="19">
        <f t="shared" si="15"/>
        <v>0</v>
      </c>
      <c r="AD173" s="19">
        <f t="shared" si="16"/>
        <v>0</v>
      </c>
      <c r="AE173">
        <f t="shared" si="17"/>
        <v>0</v>
      </c>
    </row>
    <row r="174" spans="28:31" ht="15" customHeight="1">
      <c r="AB174" s="19">
        <f t="shared" si="14"/>
        <v>0</v>
      </c>
      <c r="AC174" s="19">
        <f t="shared" si="15"/>
        <v>0</v>
      </c>
      <c r="AD174" s="19">
        <f t="shared" si="16"/>
        <v>0</v>
      </c>
      <c r="AE174">
        <f t="shared" si="17"/>
        <v>0</v>
      </c>
    </row>
    <row r="175" spans="28:31" ht="15" customHeight="1">
      <c r="AB175" s="19">
        <f t="shared" si="14"/>
        <v>0</v>
      </c>
      <c r="AC175" s="19">
        <f t="shared" si="15"/>
        <v>0</v>
      </c>
      <c r="AD175" s="19">
        <f t="shared" si="16"/>
        <v>0</v>
      </c>
      <c r="AE175">
        <f t="shared" si="17"/>
        <v>0</v>
      </c>
    </row>
    <row r="176" spans="28:31" ht="15" customHeight="1">
      <c r="AB176" s="19">
        <f t="shared" si="14"/>
        <v>0</v>
      </c>
      <c r="AC176" s="19">
        <f t="shared" si="15"/>
        <v>0</v>
      </c>
      <c r="AD176" s="19">
        <f t="shared" si="16"/>
        <v>0</v>
      </c>
      <c r="AE176">
        <f t="shared" si="17"/>
        <v>0</v>
      </c>
    </row>
    <row r="177" spans="28:31" ht="15" customHeight="1">
      <c r="AB177" s="19">
        <f t="shared" si="14"/>
        <v>0</v>
      </c>
      <c r="AC177" s="19">
        <f t="shared" si="15"/>
        <v>0</v>
      </c>
      <c r="AD177" s="19">
        <f t="shared" si="16"/>
        <v>0</v>
      </c>
      <c r="AE177">
        <f t="shared" si="17"/>
        <v>0</v>
      </c>
    </row>
    <row r="178" spans="28:31" ht="15" customHeight="1">
      <c r="AB178" s="19">
        <f t="shared" si="14"/>
        <v>0</v>
      </c>
      <c r="AC178" s="19">
        <f t="shared" si="15"/>
        <v>0</v>
      </c>
      <c r="AD178" s="19">
        <f t="shared" si="16"/>
        <v>0</v>
      </c>
      <c r="AE178">
        <f t="shared" si="17"/>
        <v>0</v>
      </c>
    </row>
    <row r="179" spans="28:31" ht="15" customHeight="1">
      <c r="AB179" s="19">
        <f t="shared" si="14"/>
        <v>0</v>
      </c>
      <c r="AC179" s="19">
        <f t="shared" si="15"/>
        <v>0</v>
      </c>
      <c r="AD179" s="19">
        <f t="shared" si="16"/>
        <v>0</v>
      </c>
      <c r="AE179">
        <f t="shared" si="17"/>
        <v>0</v>
      </c>
    </row>
    <row r="180" spans="28:31" ht="15" customHeight="1">
      <c r="AB180" s="19">
        <f t="shared" si="14"/>
        <v>0</v>
      </c>
      <c r="AC180" s="19">
        <f t="shared" si="15"/>
        <v>0</v>
      </c>
      <c r="AD180" s="19">
        <f t="shared" si="16"/>
        <v>0</v>
      </c>
      <c r="AE180">
        <f t="shared" si="17"/>
        <v>0</v>
      </c>
    </row>
    <row r="181" spans="28:31" ht="15" customHeight="1">
      <c r="AB181" s="19">
        <f t="shared" si="14"/>
        <v>0</v>
      </c>
      <c r="AC181" s="19">
        <f t="shared" si="15"/>
        <v>0</v>
      </c>
      <c r="AD181" s="19">
        <f t="shared" si="16"/>
        <v>0</v>
      </c>
      <c r="AE181">
        <f t="shared" si="17"/>
        <v>0</v>
      </c>
    </row>
    <row r="182" spans="28:31" ht="15" customHeight="1">
      <c r="AB182" s="19">
        <f t="shared" si="14"/>
        <v>0</v>
      </c>
      <c r="AC182" s="19">
        <f t="shared" si="15"/>
        <v>0</v>
      </c>
      <c r="AD182" s="19">
        <f t="shared" si="16"/>
        <v>0</v>
      </c>
      <c r="AE182">
        <f t="shared" si="17"/>
        <v>0</v>
      </c>
    </row>
    <row r="183" spans="28:31" ht="15" customHeight="1">
      <c r="AB183" s="19">
        <f t="shared" si="14"/>
        <v>0</v>
      </c>
      <c r="AC183" s="19">
        <f t="shared" si="15"/>
        <v>0</v>
      </c>
      <c r="AD183" s="19">
        <f t="shared" si="16"/>
        <v>0</v>
      </c>
      <c r="AE183">
        <f t="shared" si="17"/>
        <v>0</v>
      </c>
    </row>
    <row r="184" spans="28:31" ht="15" customHeight="1">
      <c r="AB184" s="19">
        <f t="shared" si="14"/>
        <v>0</v>
      </c>
      <c r="AC184" s="19">
        <f t="shared" si="15"/>
        <v>0</v>
      </c>
      <c r="AD184" s="19">
        <f t="shared" si="16"/>
        <v>0</v>
      </c>
      <c r="AE184">
        <f t="shared" si="17"/>
        <v>0</v>
      </c>
    </row>
    <row r="185" spans="28:31" ht="15" customHeight="1">
      <c r="AB185" s="19">
        <f t="shared" si="14"/>
        <v>0</v>
      </c>
      <c r="AC185" s="19">
        <f t="shared" si="15"/>
        <v>0</v>
      </c>
      <c r="AD185" s="19">
        <f t="shared" si="16"/>
        <v>0</v>
      </c>
      <c r="AE185">
        <f t="shared" si="17"/>
        <v>0</v>
      </c>
    </row>
    <row r="186" spans="28:31" ht="15" customHeight="1">
      <c r="AB186" s="19">
        <f t="shared" si="14"/>
        <v>0</v>
      </c>
      <c r="AC186" s="19">
        <f t="shared" si="15"/>
        <v>0</v>
      </c>
      <c r="AD186" s="19">
        <f t="shared" si="16"/>
        <v>0</v>
      </c>
      <c r="AE186">
        <f t="shared" si="17"/>
        <v>0</v>
      </c>
    </row>
    <row r="187" spans="28:31" ht="15" customHeight="1">
      <c r="AB187" s="19">
        <f t="shared" si="14"/>
        <v>0</v>
      </c>
      <c r="AC187" s="19">
        <f t="shared" si="15"/>
        <v>0</v>
      </c>
      <c r="AD187" s="19">
        <f t="shared" si="16"/>
        <v>0</v>
      </c>
      <c r="AE187">
        <f t="shared" si="17"/>
        <v>0</v>
      </c>
    </row>
    <row r="188" spans="28:31" ht="15" customHeight="1">
      <c r="AB188" s="19">
        <f t="shared" si="14"/>
        <v>0</v>
      </c>
      <c r="AC188" s="19">
        <f t="shared" si="15"/>
        <v>0</v>
      </c>
      <c r="AD188" s="19">
        <f t="shared" si="16"/>
        <v>0</v>
      </c>
      <c r="AE188">
        <f t="shared" si="17"/>
        <v>0</v>
      </c>
    </row>
    <row r="189" spans="28:31" ht="15" customHeight="1">
      <c r="AB189" s="19">
        <f t="shared" si="14"/>
        <v>0</v>
      </c>
      <c r="AC189" s="19">
        <f t="shared" si="15"/>
        <v>0</v>
      </c>
      <c r="AD189" s="19">
        <f t="shared" si="16"/>
        <v>0</v>
      </c>
      <c r="AE189">
        <f t="shared" si="17"/>
        <v>0</v>
      </c>
    </row>
    <row r="190" spans="28:31" ht="15" customHeight="1">
      <c r="AB190" s="19">
        <f t="shared" si="14"/>
        <v>0</v>
      </c>
      <c r="AC190" s="19">
        <f t="shared" si="15"/>
        <v>0</v>
      </c>
      <c r="AD190" s="19">
        <f t="shared" si="16"/>
        <v>0</v>
      </c>
      <c r="AE190">
        <f t="shared" si="17"/>
        <v>0</v>
      </c>
    </row>
    <row r="191" spans="28:31" ht="15" customHeight="1">
      <c r="AB191" s="19">
        <f t="shared" si="14"/>
        <v>0</v>
      </c>
      <c r="AC191" s="19">
        <f t="shared" si="15"/>
        <v>0</v>
      </c>
      <c r="AD191" s="19">
        <f t="shared" si="16"/>
        <v>0</v>
      </c>
      <c r="AE191">
        <f t="shared" si="17"/>
        <v>0</v>
      </c>
    </row>
    <row r="192" spans="28:31" ht="15" customHeight="1">
      <c r="AB192" s="19">
        <f t="shared" si="14"/>
        <v>0</v>
      </c>
      <c r="AC192" s="19">
        <f t="shared" si="15"/>
        <v>0</v>
      </c>
      <c r="AD192" s="19">
        <f t="shared" si="16"/>
        <v>0</v>
      </c>
      <c r="AE192">
        <f t="shared" si="17"/>
        <v>0</v>
      </c>
    </row>
    <row r="193" spans="28:31" ht="15" customHeight="1">
      <c r="AB193" s="19">
        <f t="shared" si="14"/>
        <v>0</v>
      </c>
      <c r="AC193" s="19">
        <f t="shared" si="15"/>
        <v>0</v>
      </c>
      <c r="AD193" s="19">
        <f t="shared" si="16"/>
        <v>0</v>
      </c>
      <c r="AE193">
        <f t="shared" si="17"/>
        <v>0</v>
      </c>
    </row>
    <row r="194" spans="28:31" ht="15" customHeight="1">
      <c r="AB194" s="19">
        <f t="shared" ref="AB194:AB257" si="18">IF(R_SELECT_AGENCY=A269,1,0)</f>
        <v>0</v>
      </c>
      <c r="AC194" s="19">
        <f t="shared" ref="AC194:AC257" si="19">IF(R_YEAR=B269,1,0)</f>
        <v>0</v>
      </c>
      <c r="AD194" s="19">
        <f t="shared" ref="AD194:AD257" si="20">IF(R_GROUP=C269,1,0)</f>
        <v>0</v>
      </c>
      <c r="AE194">
        <f t="shared" si="17"/>
        <v>0</v>
      </c>
    </row>
    <row r="195" spans="28:31" ht="15" customHeight="1">
      <c r="AB195" s="19">
        <f t="shared" si="18"/>
        <v>0</v>
      </c>
      <c r="AC195" s="19">
        <f t="shared" si="19"/>
        <v>0</v>
      </c>
      <c r="AD195" s="19">
        <f t="shared" si="20"/>
        <v>0</v>
      </c>
      <c r="AE195">
        <f t="shared" ref="AE195:AE258" si="21">AB195*AC195*AD195</f>
        <v>0</v>
      </c>
    </row>
    <row r="196" spans="28:31" ht="15" customHeight="1">
      <c r="AB196" s="19">
        <f t="shared" si="18"/>
        <v>0</v>
      </c>
      <c r="AC196" s="19">
        <f t="shared" si="19"/>
        <v>0</v>
      </c>
      <c r="AD196" s="19">
        <f t="shared" si="20"/>
        <v>0</v>
      </c>
      <c r="AE196">
        <f t="shared" si="21"/>
        <v>0</v>
      </c>
    </row>
    <row r="197" spans="28:31" ht="15" customHeight="1">
      <c r="AB197" s="19">
        <f t="shared" si="18"/>
        <v>0</v>
      </c>
      <c r="AC197" s="19">
        <f t="shared" si="19"/>
        <v>0</v>
      </c>
      <c r="AD197" s="19">
        <f t="shared" si="20"/>
        <v>0</v>
      </c>
      <c r="AE197">
        <f t="shared" si="21"/>
        <v>0</v>
      </c>
    </row>
    <row r="198" spans="28:31" ht="15" customHeight="1">
      <c r="AB198" s="19">
        <f t="shared" si="18"/>
        <v>0</v>
      </c>
      <c r="AC198" s="19">
        <f t="shared" si="19"/>
        <v>0</v>
      </c>
      <c r="AD198" s="19">
        <f t="shared" si="20"/>
        <v>0</v>
      </c>
      <c r="AE198">
        <f t="shared" si="21"/>
        <v>0</v>
      </c>
    </row>
    <row r="199" spans="28:31" ht="15" customHeight="1">
      <c r="AB199" s="19">
        <f t="shared" si="18"/>
        <v>0</v>
      </c>
      <c r="AC199" s="19">
        <f t="shared" si="19"/>
        <v>0</v>
      </c>
      <c r="AD199" s="19">
        <f t="shared" si="20"/>
        <v>0</v>
      </c>
      <c r="AE199">
        <f t="shared" si="21"/>
        <v>0</v>
      </c>
    </row>
    <row r="200" spans="28:31" ht="15" customHeight="1">
      <c r="AB200" s="19">
        <f t="shared" si="18"/>
        <v>0</v>
      </c>
      <c r="AC200" s="19">
        <f t="shared" si="19"/>
        <v>0</v>
      </c>
      <c r="AD200" s="19">
        <f t="shared" si="20"/>
        <v>0</v>
      </c>
      <c r="AE200">
        <f t="shared" si="21"/>
        <v>0</v>
      </c>
    </row>
    <row r="201" spans="28:31" ht="15" customHeight="1">
      <c r="AB201" s="19">
        <f t="shared" si="18"/>
        <v>0</v>
      </c>
      <c r="AC201" s="19">
        <f t="shared" si="19"/>
        <v>0</v>
      </c>
      <c r="AD201" s="19">
        <f t="shared" si="20"/>
        <v>0</v>
      </c>
      <c r="AE201">
        <f t="shared" si="21"/>
        <v>0</v>
      </c>
    </row>
    <row r="202" spans="28:31" ht="15" customHeight="1">
      <c r="AB202" s="19">
        <f t="shared" si="18"/>
        <v>0</v>
      </c>
      <c r="AC202" s="19">
        <f t="shared" si="19"/>
        <v>0</v>
      </c>
      <c r="AD202" s="19">
        <f t="shared" si="20"/>
        <v>0</v>
      </c>
      <c r="AE202">
        <f t="shared" si="21"/>
        <v>0</v>
      </c>
    </row>
    <row r="203" spans="28:31" ht="15" customHeight="1">
      <c r="AB203" s="19">
        <f t="shared" si="18"/>
        <v>0</v>
      </c>
      <c r="AC203" s="19">
        <f t="shared" si="19"/>
        <v>0</v>
      </c>
      <c r="AD203" s="19">
        <f t="shared" si="20"/>
        <v>0</v>
      </c>
      <c r="AE203">
        <f t="shared" si="21"/>
        <v>0</v>
      </c>
    </row>
    <row r="204" spans="28:31" ht="15" customHeight="1">
      <c r="AB204" s="19">
        <f t="shared" si="18"/>
        <v>0</v>
      </c>
      <c r="AC204" s="19">
        <f t="shared" si="19"/>
        <v>0</v>
      </c>
      <c r="AD204" s="19">
        <f t="shared" si="20"/>
        <v>0</v>
      </c>
      <c r="AE204">
        <f t="shared" si="21"/>
        <v>0</v>
      </c>
    </row>
    <row r="205" spans="28:31" ht="15" customHeight="1">
      <c r="AB205" s="19">
        <f t="shared" si="18"/>
        <v>0</v>
      </c>
      <c r="AC205" s="19">
        <f t="shared" si="19"/>
        <v>0</v>
      </c>
      <c r="AD205" s="19">
        <f t="shared" si="20"/>
        <v>0</v>
      </c>
      <c r="AE205">
        <f t="shared" si="21"/>
        <v>0</v>
      </c>
    </row>
    <row r="206" spans="28:31" ht="15" customHeight="1">
      <c r="AB206" s="19">
        <f t="shared" si="18"/>
        <v>0</v>
      </c>
      <c r="AC206" s="19">
        <f t="shared" si="19"/>
        <v>0</v>
      </c>
      <c r="AD206" s="19">
        <f t="shared" si="20"/>
        <v>0</v>
      </c>
      <c r="AE206">
        <f t="shared" si="21"/>
        <v>0</v>
      </c>
    </row>
    <row r="207" spans="28:31" ht="15" customHeight="1">
      <c r="AB207" s="19">
        <f t="shared" si="18"/>
        <v>0</v>
      </c>
      <c r="AC207" s="19">
        <f t="shared" si="19"/>
        <v>0</v>
      </c>
      <c r="AD207" s="19">
        <f t="shared" si="20"/>
        <v>0</v>
      </c>
      <c r="AE207">
        <f t="shared" si="21"/>
        <v>0</v>
      </c>
    </row>
    <row r="208" spans="28:31" ht="15" customHeight="1">
      <c r="AB208" s="19">
        <f t="shared" si="18"/>
        <v>0</v>
      </c>
      <c r="AC208" s="19">
        <f t="shared" si="19"/>
        <v>0</v>
      </c>
      <c r="AD208" s="19">
        <f t="shared" si="20"/>
        <v>0</v>
      </c>
      <c r="AE208">
        <f t="shared" si="21"/>
        <v>0</v>
      </c>
    </row>
    <row r="209" spans="28:31" ht="15" customHeight="1">
      <c r="AB209" s="19">
        <f t="shared" si="18"/>
        <v>0</v>
      </c>
      <c r="AC209" s="19">
        <f t="shared" si="19"/>
        <v>0</v>
      </c>
      <c r="AD209" s="19">
        <f t="shared" si="20"/>
        <v>0</v>
      </c>
      <c r="AE209">
        <f t="shared" si="21"/>
        <v>0</v>
      </c>
    </row>
    <row r="210" spans="28:31" ht="15" customHeight="1">
      <c r="AB210" s="19">
        <f t="shared" si="18"/>
        <v>0</v>
      </c>
      <c r="AC210" s="19">
        <f t="shared" si="19"/>
        <v>0</v>
      </c>
      <c r="AD210" s="19">
        <f t="shared" si="20"/>
        <v>0</v>
      </c>
      <c r="AE210">
        <f t="shared" si="21"/>
        <v>0</v>
      </c>
    </row>
    <row r="211" spans="28:31" ht="15" customHeight="1">
      <c r="AB211" s="19">
        <f t="shared" si="18"/>
        <v>0</v>
      </c>
      <c r="AC211" s="19">
        <f t="shared" si="19"/>
        <v>0</v>
      </c>
      <c r="AD211" s="19">
        <f t="shared" si="20"/>
        <v>0</v>
      </c>
      <c r="AE211">
        <f t="shared" si="21"/>
        <v>0</v>
      </c>
    </row>
    <row r="212" spans="28:31" ht="15" customHeight="1">
      <c r="AB212" s="19">
        <f t="shared" si="18"/>
        <v>0</v>
      </c>
      <c r="AC212" s="19">
        <f t="shared" si="19"/>
        <v>0</v>
      </c>
      <c r="AD212" s="19">
        <f t="shared" si="20"/>
        <v>0</v>
      </c>
      <c r="AE212">
        <f t="shared" si="21"/>
        <v>0</v>
      </c>
    </row>
    <row r="213" spans="28:31" ht="15" customHeight="1">
      <c r="AB213" s="19">
        <f t="shared" si="18"/>
        <v>0</v>
      </c>
      <c r="AC213" s="19">
        <f t="shared" si="19"/>
        <v>0</v>
      </c>
      <c r="AD213" s="19">
        <f t="shared" si="20"/>
        <v>0</v>
      </c>
      <c r="AE213">
        <f t="shared" si="21"/>
        <v>0</v>
      </c>
    </row>
    <row r="214" spans="28:31" ht="15" customHeight="1">
      <c r="AB214" s="19">
        <f t="shared" si="18"/>
        <v>0</v>
      </c>
      <c r="AC214" s="19">
        <f t="shared" si="19"/>
        <v>0</v>
      </c>
      <c r="AD214" s="19">
        <f t="shared" si="20"/>
        <v>0</v>
      </c>
      <c r="AE214">
        <f t="shared" si="21"/>
        <v>0</v>
      </c>
    </row>
    <row r="215" spans="28:31" ht="15" customHeight="1">
      <c r="AB215" s="19">
        <f t="shared" si="18"/>
        <v>0</v>
      </c>
      <c r="AC215" s="19">
        <f t="shared" si="19"/>
        <v>0</v>
      </c>
      <c r="AD215" s="19">
        <f t="shared" si="20"/>
        <v>0</v>
      </c>
      <c r="AE215">
        <f t="shared" si="21"/>
        <v>0</v>
      </c>
    </row>
    <row r="216" spans="28:31" ht="15" customHeight="1">
      <c r="AB216" s="19">
        <f t="shared" si="18"/>
        <v>0</v>
      </c>
      <c r="AC216" s="19">
        <f t="shared" si="19"/>
        <v>0</v>
      </c>
      <c r="AD216" s="19">
        <f t="shared" si="20"/>
        <v>0</v>
      </c>
      <c r="AE216">
        <f t="shared" si="21"/>
        <v>0</v>
      </c>
    </row>
    <row r="217" spans="28:31" ht="15" customHeight="1">
      <c r="AB217" s="19">
        <f t="shared" si="18"/>
        <v>0</v>
      </c>
      <c r="AC217" s="19">
        <f t="shared" si="19"/>
        <v>0</v>
      </c>
      <c r="AD217" s="19">
        <f t="shared" si="20"/>
        <v>0</v>
      </c>
      <c r="AE217">
        <f t="shared" si="21"/>
        <v>0</v>
      </c>
    </row>
    <row r="218" spans="28:31" ht="15" customHeight="1">
      <c r="AB218" s="19">
        <f t="shared" si="18"/>
        <v>0</v>
      </c>
      <c r="AC218" s="19">
        <f t="shared" si="19"/>
        <v>0</v>
      </c>
      <c r="AD218" s="19">
        <f t="shared" si="20"/>
        <v>0</v>
      </c>
      <c r="AE218">
        <f t="shared" si="21"/>
        <v>0</v>
      </c>
    </row>
    <row r="219" spans="28:31" ht="15" customHeight="1">
      <c r="AB219" s="19">
        <f t="shared" si="18"/>
        <v>0</v>
      </c>
      <c r="AC219" s="19">
        <f t="shared" si="19"/>
        <v>0</v>
      </c>
      <c r="AD219" s="19">
        <f t="shared" si="20"/>
        <v>0</v>
      </c>
      <c r="AE219">
        <f t="shared" si="21"/>
        <v>0</v>
      </c>
    </row>
    <row r="220" spans="28:31" ht="15" customHeight="1">
      <c r="AB220" s="19">
        <f t="shared" si="18"/>
        <v>0</v>
      </c>
      <c r="AC220" s="19">
        <f t="shared" si="19"/>
        <v>0</v>
      </c>
      <c r="AD220" s="19">
        <f t="shared" si="20"/>
        <v>0</v>
      </c>
      <c r="AE220">
        <f t="shared" si="21"/>
        <v>0</v>
      </c>
    </row>
    <row r="221" spans="28:31" ht="15" customHeight="1">
      <c r="AB221" s="19">
        <f t="shared" si="18"/>
        <v>0</v>
      </c>
      <c r="AC221" s="19">
        <f t="shared" si="19"/>
        <v>0</v>
      </c>
      <c r="AD221" s="19">
        <f t="shared" si="20"/>
        <v>0</v>
      </c>
      <c r="AE221">
        <f t="shared" si="21"/>
        <v>0</v>
      </c>
    </row>
    <row r="222" spans="28:31" ht="15" customHeight="1">
      <c r="AB222" s="19">
        <f t="shared" si="18"/>
        <v>0</v>
      </c>
      <c r="AC222" s="19">
        <f t="shared" si="19"/>
        <v>0</v>
      </c>
      <c r="AD222" s="19">
        <f t="shared" si="20"/>
        <v>0</v>
      </c>
      <c r="AE222">
        <f t="shared" si="21"/>
        <v>0</v>
      </c>
    </row>
    <row r="223" spans="28:31" ht="15" customHeight="1">
      <c r="AB223" s="19">
        <f t="shared" si="18"/>
        <v>0</v>
      </c>
      <c r="AC223" s="19">
        <f t="shared" si="19"/>
        <v>0</v>
      </c>
      <c r="AD223" s="19">
        <f t="shared" si="20"/>
        <v>0</v>
      </c>
      <c r="AE223">
        <f t="shared" si="21"/>
        <v>0</v>
      </c>
    </row>
    <row r="224" spans="28:31" ht="15" customHeight="1">
      <c r="AB224" s="19">
        <f t="shared" si="18"/>
        <v>0</v>
      </c>
      <c r="AC224" s="19">
        <f t="shared" si="19"/>
        <v>0</v>
      </c>
      <c r="AD224" s="19">
        <f t="shared" si="20"/>
        <v>0</v>
      </c>
      <c r="AE224">
        <f t="shared" si="21"/>
        <v>0</v>
      </c>
    </row>
    <row r="225" spans="28:31" ht="15" customHeight="1">
      <c r="AB225" s="19">
        <f t="shared" si="18"/>
        <v>0</v>
      </c>
      <c r="AC225" s="19">
        <f t="shared" si="19"/>
        <v>0</v>
      </c>
      <c r="AD225" s="19">
        <f t="shared" si="20"/>
        <v>0</v>
      </c>
      <c r="AE225">
        <f t="shared" si="21"/>
        <v>0</v>
      </c>
    </row>
    <row r="226" spans="28:31" ht="15" customHeight="1">
      <c r="AB226" s="19">
        <f t="shared" si="18"/>
        <v>0</v>
      </c>
      <c r="AC226" s="19">
        <f t="shared" si="19"/>
        <v>0</v>
      </c>
      <c r="AD226" s="19">
        <f t="shared" si="20"/>
        <v>0</v>
      </c>
      <c r="AE226">
        <f t="shared" si="21"/>
        <v>0</v>
      </c>
    </row>
    <row r="227" spans="28:31" ht="15" customHeight="1">
      <c r="AB227" s="19">
        <f t="shared" si="18"/>
        <v>0</v>
      </c>
      <c r="AC227" s="19">
        <f t="shared" si="19"/>
        <v>0</v>
      </c>
      <c r="AD227" s="19">
        <f t="shared" si="20"/>
        <v>0</v>
      </c>
      <c r="AE227">
        <f t="shared" si="21"/>
        <v>0</v>
      </c>
    </row>
    <row r="228" spans="28:31" ht="15" customHeight="1">
      <c r="AB228" s="19">
        <f t="shared" si="18"/>
        <v>0</v>
      </c>
      <c r="AC228" s="19">
        <f t="shared" si="19"/>
        <v>0</v>
      </c>
      <c r="AD228" s="19">
        <f t="shared" si="20"/>
        <v>0</v>
      </c>
      <c r="AE228">
        <f t="shared" si="21"/>
        <v>0</v>
      </c>
    </row>
    <row r="229" spans="28:31" ht="15" customHeight="1">
      <c r="AB229" s="19">
        <f t="shared" si="18"/>
        <v>0</v>
      </c>
      <c r="AC229" s="19">
        <f t="shared" si="19"/>
        <v>0</v>
      </c>
      <c r="AD229" s="19">
        <f t="shared" si="20"/>
        <v>0</v>
      </c>
      <c r="AE229">
        <f t="shared" si="21"/>
        <v>0</v>
      </c>
    </row>
    <row r="230" spans="28:31" ht="15" customHeight="1">
      <c r="AB230" s="19">
        <f t="shared" si="18"/>
        <v>0</v>
      </c>
      <c r="AC230" s="19">
        <f t="shared" si="19"/>
        <v>0</v>
      </c>
      <c r="AD230" s="19">
        <f t="shared" si="20"/>
        <v>0</v>
      </c>
      <c r="AE230">
        <f t="shared" si="21"/>
        <v>0</v>
      </c>
    </row>
    <row r="231" spans="28:31" ht="15" customHeight="1">
      <c r="AB231" s="19">
        <f t="shared" si="18"/>
        <v>0</v>
      </c>
      <c r="AC231" s="19">
        <f t="shared" si="19"/>
        <v>0</v>
      </c>
      <c r="AD231" s="19">
        <f t="shared" si="20"/>
        <v>0</v>
      </c>
      <c r="AE231">
        <f t="shared" si="21"/>
        <v>0</v>
      </c>
    </row>
    <row r="232" spans="28:31" ht="15" customHeight="1">
      <c r="AB232" s="19">
        <f t="shared" si="18"/>
        <v>0</v>
      </c>
      <c r="AC232" s="19">
        <f t="shared" si="19"/>
        <v>0</v>
      </c>
      <c r="AD232" s="19">
        <f t="shared" si="20"/>
        <v>0</v>
      </c>
      <c r="AE232">
        <f t="shared" si="21"/>
        <v>0</v>
      </c>
    </row>
    <row r="233" spans="28:31" ht="15" customHeight="1">
      <c r="AB233" s="19">
        <f t="shared" si="18"/>
        <v>0</v>
      </c>
      <c r="AC233" s="19">
        <f t="shared" si="19"/>
        <v>0</v>
      </c>
      <c r="AD233" s="19">
        <f t="shared" si="20"/>
        <v>0</v>
      </c>
      <c r="AE233">
        <f t="shared" si="21"/>
        <v>0</v>
      </c>
    </row>
    <row r="234" spans="28:31" ht="15" customHeight="1">
      <c r="AB234" s="19">
        <f t="shared" si="18"/>
        <v>0</v>
      </c>
      <c r="AC234" s="19">
        <f t="shared" si="19"/>
        <v>0</v>
      </c>
      <c r="AD234" s="19">
        <f t="shared" si="20"/>
        <v>0</v>
      </c>
      <c r="AE234">
        <f t="shared" si="21"/>
        <v>0</v>
      </c>
    </row>
    <row r="235" spans="28:31" ht="15" customHeight="1">
      <c r="AB235" s="19">
        <f t="shared" si="18"/>
        <v>0</v>
      </c>
      <c r="AC235" s="19">
        <f t="shared" si="19"/>
        <v>0</v>
      </c>
      <c r="AD235" s="19">
        <f t="shared" si="20"/>
        <v>0</v>
      </c>
      <c r="AE235">
        <f t="shared" si="21"/>
        <v>0</v>
      </c>
    </row>
    <row r="236" spans="28:31" ht="15" customHeight="1">
      <c r="AB236" s="19">
        <f t="shared" si="18"/>
        <v>0</v>
      </c>
      <c r="AC236" s="19">
        <f t="shared" si="19"/>
        <v>0</v>
      </c>
      <c r="AD236" s="19">
        <f t="shared" si="20"/>
        <v>0</v>
      </c>
      <c r="AE236">
        <f t="shared" si="21"/>
        <v>0</v>
      </c>
    </row>
    <row r="237" spans="28:31" ht="15" customHeight="1">
      <c r="AB237" s="19">
        <f t="shared" si="18"/>
        <v>0</v>
      </c>
      <c r="AC237" s="19">
        <f t="shared" si="19"/>
        <v>0</v>
      </c>
      <c r="AD237" s="19">
        <f t="shared" si="20"/>
        <v>0</v>
      </c>
      <c r="AE237">
        <f t="shared" si="21"/>
        <v>0</v>
      </c>
    </row>
    <row r="238" spans="28:31" ht="15" customHeight="1">
      <c r="AB238" s="19">
        <f t="shared" si="18"/>
        <v>0</v>
      </c>
      <c r="AC238" s="19">
        <f t="shared" si="19"/>
        <v>0</v>
      </c>
      <c r="AD238" s="19">
        <f t="shared" si="20"/>
        <v>0</v>
      </c>
      <c r="AE238">
        <f t="shared" si="21"/>
        <v>0</v>
      </c>
    </row>
    <row r="239" spans="28:31" ht="15" customHeight="1">
      <c r="AB239" s="19">
        <f t="shared" si="18"/>
        <v>0</v>
      </c>
      <c r="AC239" s="19">
        <f t="shared" si="19"/>
        <v>0</v>
      </c>
      <c r="AD239" s="19">
        <f t="shared" si="20"/>
        <v>0</v>
      </c>
      <c r="AE239">
        <f t="shared" si="21"/>
        <v>0</v>
      </c>
    </row>
    <row r="240" spans="28:31" ht="15" customHeight="1">
      <c r="AB240" s="19">
        <f t="shared" si="18"/>
        <v>0</v>
      </c>
      <c r="AC240" s="19">
        <f t="shared" si="19"/>
        <v>0</v>
      </c>
      <c r="AD240" s="19">
        <f t="shared" si="20"/>
        <v>0</v>
      </c>
      <c r="AE240">
        <f t="shared" si="21"/>
        <v>0</v>
      </c>
    </row>
    <row r="241" spans="28:31" ht="15" customHeight="1">
      <c r="AB241" s="19">
        <f t="shared" si="18"/>
        <v>0</v>
      </c>
      <c r="AC241" s="19">
        <f t="shared" si="19"/>
        <v>0</v>
      </c>
      <c r="AD241" s="19">
        <f t="shared" si="20"/>
        <v>0</v>
      </c>
      <c r="AE241">
        <f t="shared" si="21"/>
        <v>0</v>
      </c>
    </row>
    <row r="242" spans="28:31" ht="15" customHeight="1">
      <c r="AB242" s="19">
        <f t="shared" si="18"/>
        <v>0</v>
      </c>
      <c r="AC242" s="19">
        <f t="shared" si="19"/>
        <v>0</v>
      </c>
      <c r="AD242" s="19">
        <f t="shared" si="20"/>
        <v>0</v>
      </c>
      <c r="AE242">
        <f t="shared" si="21"/>
        <v>0</v>
      </c>
    </row>
    <row r="243" spans="28:31" ht="15" customHeight="1">
      <c r="AB243" s="19">
        <f t="shared" si="18"/>
        <v>0</v>
      </c>
      <c r="AC243" s="19">
        <f t="shared" si="19"/>
        <v>0</v>
      </c>
      <c r="AD243" s="19">
        <f t="shared" si="20"/>
        <v>0</v>
      </c>
      <c r="AE243">
        <f t="shared" si="21"/>
        <v>0</v>
      </c>
    </row>
    <row r="244" spans="28:31" ht="15" customHeight="1">
      <c r="AB244" s="19">
        <f t="shared" si="18"/>
        <v>0</v>
      </c>
      <c r="AC244" s="19">
        <f t="shared" si="19"/>
        <v>0</v>
      </c>
      <c r="AD244" s="19">
        <f t="shared" si="20"/>
        <v>0</v>
      </c>
      <c r="AE244">
        <f t="shared" si="21"/>
        <v>0</v>
      </c>
    </row>
    <row r="245" spans="28:31" ht="15" customHeight="1">
      <c r="AB245" s="19">
        <f t="shared" si="18"/>
        <v>0</v>
      </c>
      <c r="AC245" s="19">
        <f t="shared" si="19"/>
        <v>0</v>
      </c>
      <c r="AD245" s="19">
        <f t="shared" si="20"/>
        <v>0</v>
      </c>
      <c r="AE245">
        <f t="shared" si="21"/>
        <v>0</v>
      </c>
    </row>
    <row r="246" spans="28:31" ht="15" customHeight="1">
      <c r="AB246" s="19">
        <f t="shared" si="18"/>
        <v>0</v>
      </c>
      <c r="AC246" s="19">
        <f t="shared" si="19"/>
        <v>0</v>
      </c>
      <c r="AD246" s="19">
        <f t="shared" si="20"/>
        <v>0</v>
      </c>
      <c r="AE246">
        <f t="shared" si="21"/>
        <v>0</v>
      </c>
    </row>
    <row r="247" spans="28:31" ht="15" customHeight="1">
      <c r="AB247" s="19">
        <f t="shared" si="18"/>
        <v>0</v>
      </c>
      <c r="AC247" s="19">
        <f t="shared" si="19"/>
        <v>0</v>
      </c>
      <c r="AD247" s="19">
        <f t="shared" si="20"/>
        <v>0</v>
      </c>
      <c r="AE247">
        <f t="shared" si="21"/>
        <v>0</v>
      </c>
    </row>
    <row r="248" spans="28:31" ht="15" customHeight="1">
      <c r="AB248" s="19">
        <f t="shared" si="18"/>
        <v>0</v>
      </c>
      <c r="AC248" s="19">
        <f t="shared" si="19"/>
        <v>0</v>
      </c>
      <c r="AD248" s="19">
        <f t="shared" si="20"/>
        <v>0</v>
      </c>
      <c r="AE248">
        <f t="shared" si="21"/>
        <v>0</v>
      </c>
    </row>
    <row r="249" spans="28:31" ht="15" customHeight="1">
      <c r="AB249" s="19">
        <f t="shared" si="18"/>
        <v>0</v>
      </c>
      <c r="AC249" s="19">
        <f t="shared" si="19"/>
        <v>0</v>
      </c>
      <c r="AD249" s="19">
        <f t="shared" si="20"/>
        <v>0</v>
      </c>
      <c r="AE249">
        <f t="shared" si="21"/>
        <v>0</v>
      </c>
    </row>
    <row r="250" spans="28:31" ht="15" customHeight="1">
      <c r="AB250" s="19">
        <f t="shared" si="18"/>
        <v>0</v>
      </c>
      <c r="AC250" s="19">
        <f t="shared" si="19"/>
        <v>0</v>
      </c>
      <c r="AD250" s="19">
        <f t="shared" si="20"/>
        <v>0</v>
      </c>
      <c r="AE250">
        <f t="shared" si="21"/>
        <v>0</v>
      </c>
    </row>
    <row r="251" spans="28:31" ht="15" customHeight="1">
      <c r="AB251" s="19">
        <f t="shared" si="18"/>
        <v>0</v>
      </c>
      <c r="AC251" s="19">
        <f t="shared" si="19"/>
        <v>0</v>
      </c>
      <c r="AD251" s="19">
        <f t="shared" si="20"/>
        <v>0</v>
      </c>
      <c r="AE251">
        <f t="shared" si="21"/>
        <v>0</v>
      </c>
    </row>
    <row r="252" spans="28:31" ht="15" customHeight="1">
      <c r="AB252" s="19">
        <f t="shared" si="18"/>
        <v>0</v>
      </c>
      <c r="AC252" s="19">
        <f t="shared" si="19"/>
        <v>0</v>
      </c>
      <c r="AD252" s="19">
        <f t="shared" si="20"/>
        <v>0</v>
      </c>
      <c r="AE252">
        <f t="shared" si="21"/>
        <v>0</v>
      </c>
    </row>
    <row r="253" spans="28:31" ht="15" customHeight="1">
      <c r="AB253" s="19">
        <f t="shared" si="18"/>
        <v>0</v>
      </c>
      <c r="AC253" s="19">
        <f t="shared" si="19"/>
        <v>0</v>
      </c>
      <c r="AD253" s="19">
        <f t="shared" si="20"/>
        <v>0</v>
      </c>
      <c r="AE253">
        <f t="shared" si="21"/>
        <v>0</v>
      </c>
    </row>
    <row r="254" spans="28:31" ht="15" customHeight="1">
      <c r="AB254" s="19">
        <f t="shared" si="18"/>
        <v>0</v>
      </c>
      <c r="AC254" s="19">
        <f t="shared" si="19"/>
        <v>0</v>
      </c>
      <c r="AD254" s="19">
        <f t="shared" si="20"/>
        <v>0</v>
      </c>
      <c r="AE254">
        <f t="shared" si="21"/>
        <v>0</v>
      </c>
    </row>
    <row r="255" spans="28:31" ht="15" customHeight="1">
      <c r="AB255" s="19">
        <f t="shared" si="18"/>
        <v>0</v>
      </c>
      <c r="AC255" s="19">
        <f t="shared" si="19"/>
        <v>0</v>
      </c>
      <c r="AD255" s="19">
        <f t="shared" si="20"/>
        <v>0</v>
      </c>
      <c r="AE255">
        <f t="shared" si="21"/>
        <v>0</v>
      </c>
    </row>
    <row r="256" spans="28:31" ht="15" customHeight="1">
      <c r="AB256" s="19">
        <f t="shared" si="18"/>
        <v>0</v>
      </c>
      <c r="AC256" s="19">
        <f t="shared" si="19"/>
        <v>0</v>
      </c>
      <c r="AD256" s="19">
        <f t="shared" si="20"/>
        <v>0</v>
      </c>
      <c r="AE256">
        <f t="shared" si="21"/>
        <v>0</v>
      </c>
    </row>
    <row r="257" spans="28:31" ht="15" customHeight="1">
      <c r="AB257" s="19">
        <f t="shared" si="18"/>
        <v>0</v>
      </c>
      <c r="AC257" s="19">
        <f t="shared" si="19"/>
        <v>0</v>
      </c>
      <c r="AD257" s="19">
        <f t="shared" si="20"/>
        <v>0</v>
      </c>
      <c r="AE257">
        <f t="shared" si="21"/>
        <v>0</v>
      </c>
    </row>
    <row r="258" spans="28:31" ht="15" customHeight="1">
      <c r="AB258" s="19">
        <f t="shared" ref="AB258:AB321" si="22">IF(R_SELECT_AGENCY=A333,1,0)</f>
        <v>0</v>
      </c>
      <c r="AC258" s="19">
        <f t="shared" ref="AC258:AC321" si="23">IF(R_YEAR=B333,1,0)</f>
        <v>0</v>
      </c>
      <c r="AD258" s="19">
        <f t="shared" ref="AD258:AD321" si="24">IF(R_GROUP=C333,1,0)</f>
        <v>0</v>
      </c>
      <c r="AE258">
        <f t="shared" si="21"/>
        <v>0</v>
      </c>
    </row>
    <row r="259" spans="28:31" ht="15" customHeight="1">
      <c r="AB259" s="19">
        <f t="shared" si="22"/>
        <v>0</v>
      </c>
      <c r="AC259" s="19">
        <f t="shared" si="23"/>
        <v>0</v>
      </c>
      <c r="AD259" s="19">
        <f t="shared" si="24"/>
        <v>0</v>
      </c>
      <c r="AE259">
        <f t="shared" ref="AE259:AE322" si="25">AB259*AC259*AD259</f>
        <v>0</v>
      </c>
    </row>
    <row r="260" spans="28:31" ht="15" customHeight="1">
      <c r="AB260" s="19">
        <f t="shared" si="22"/>
        <v>0</v>
      </c>
      <c r="AC260" s="19">
        <f t="shared" si="23"/>
        <v>0</v>
      </c>
      <c r="AD260" s="19">
        <f t="shared" si="24"/>
        <v>0</v>
      </c>
      <c r="AE260">
        <f t="shared" si="25"/>
        <v>0</v>
      </c>
    </row>
    <row r="261" spans="28:31" ht="15" customHeight="1">
      <c r="AB261" s="19">
        <f t="shared" si="22"/>
        <v>0</v>
      </c>
      <c r="AC261" s="19">
        <f t="shared" si="23"/>
        <v>0</v>
      </c>
      <c r="AD261" s="19">
        <f t="shared" si="24"/>
        <v>0</v>
      </c>
      <c r="AE261">
        <f t="shared" si="25"/>
        <v>0</v>
      </c>
    </row>
    <row r="262" spans="28:31" ht="15" customHeight="1">
      <c r="AB262" s="19">
        <f t="shared" si="22"/>
        <v>0</v>
      </c>
      <c r="AC262" s="19">
        <f t="shared" si="23"/>
        <v>0</v>
      </c>
      <c r="AD262" s="19">
        <f t="shared" si="24"/>
        <v>0</v>
      </c>
      <c r="AE262">
        <f t="shared" si="25"/>
        <v>0</v>
      </c>
    </row>
    <row r="263" spans="28:31" ht="15" customHeight="1">
      <c r="AB263" s="19">
        <f t="shared" si="22"/>
        <v>0</v>
      </c>
      <c r="AC263" s="19">
        <f t="shared" si="23"/>
        <v>0</v>
      </c>
      <c r="AD263" s="19">
        <f t="shared" si="24"/>
        <v>0</v>
      </c>
      <c r="AE263">
        <f t="shared" si="25"/>
        <v>0</v>
      </c>
    </row>
    <row r="264" spans="28:31" ht="15" customHeight="1">
      <c r="AB264" s="19">
        <f t="shared" si="22"/>
        <v>0</v>
      </c>
      <c r="AC264" s="19">
        <f t="shared" si="23"/>
        <v>0</v>
      </c>
      <c r="AD264" s="19">
        <f t="shared" si="24"/>
        <v>0</v>
      </c>
      <c r="AE264">
        <f t="shared" si="25"/>
        <v>0</v>
      </c>
    </row>
    <row r="265" spans="28:31" ht="15" customHeight="1">
      <c r="AB265" s="19">
        <f t="shared" si="22"/>
        <v>0</v>
      </c>
      <c r="AC265" s="19">
        <f t="shared" si="23"/>
        <v>0</v>
      </c>
      <c r="AD265" s="19">
        <f t="shared" si="24"/>
        <v>0</v>
      </c>
      <c r="AE265">
        <f t="shared" si="25"/>
        <v>0</v>
      </c>
    </row>
    <row r="266" spans="28:31" ht="15" customHeight="1">
      <c r="AB266" s="19">
        <f t="shared" si="22"/>
        <v>0</v>
      </c>
      <c r="AC266" s="19">
        <f t="shared" si="23"/>
        <v>0</v>
      </c>
      <c r="AD266" s="19">
        <f t="shared" si="24"/>
        <v>0</v>
      </c>
      <c r="AE266">
        <f t="shared" si="25"/>
        <v>0</v>
      </c>
    </row>
    <row r="267" spans="28:31" ht="15" customHeight="1">
      <c r="AB267" s="19">
        <f t="shared" si="22"/>
        <v>0</v>
      </c>
      <c r="AC267" s="19">
        <f t="shared" si="23"/>
        <v>0</v>
      </c>
      <c r="AD267" s="19">
        <f t="shared" si="24"/>
        <v>0</v>
      </c>
      <c r="AE267">
        <f t="shared" si="25"/>
        <v>0</v>
      </c>
    </row>
    <row r="268" spans="28:31" ht="15" customHeight="1">
      <c r="AB268" s="19">
        <f t="shared" si="22"/>
        <v>0</v>
      </c>
      <c r="AC268" s="19">
        <f t="shared" si="23"/>
        <v>0</v>
      </c>
      <c r="AD268" s="19">
        <f t="shared" si="24"/>
        <v>0</v>
      </c>
      <c r="AE268">
        <f t="shared" si="25"/>
        <v>0</v>
      </c>
    </row>
    <row r="269" spans="28:31" ht="15" customHeight="1">
      <c r="AB269" s="19">
        <f t="shared" si="22"/>
        <v>0</v>
      </c>
      <c r="AC269" s="19">
        <f t="shared" si="23"/>
        <v>0</v>
      </c>
      <c r="AD269" s="19">
        <f t="shared" si="24"/>
        <v>0</v>
      </c>
      <c r="AE269">
        <f t="shared" si="25"/>
        <v>0</v>
      </c>
    </row>
    <row r="270" spans="28:31" ht="15" customHeight="1">
      <c r="AB270" s="19">
        <f t="shared" si="22"/>
        <v>0</v>
      </c>
      <c r="AC270" s="19">
        <f t="shared" si="23"/>
        <v>0</v>
      </c>
      <c r="AD270" s="19">
        <f t="shared" si="24"/>
        <v>0</v>
      </c>
      <c r="AE270">
        <f t="shared" si="25"/>
        <v>0</v>
      </c>
    </row>
    <row r="271" spans="28:31" ht="15" customHeight="1">
      <c r="AB271" s="19">
        <f t="shared" si="22"/>
        <v>0</v>
      </c>
      <c r="AC271" s="19">
        <f t="shared" si="23"/>
        <v>0</v>
      </c>
      <c r="AD271" s="19">
        <f t="shared" si="24"/>
        <v>0</v>
      </c>
      <c r="AE271">
        <f t="shared" si="25"/>
        <v>0</v>
      </c>
    </row>
    <row r="272" spans="28:31" ht="15" customHeight="1">
      <c r="AB272" s="19">
        <f t="shared" si="22"/>
        <v>0</v>
      </c>
      <c r="AC272" s="19">
        <f t="shared" si="23"/>
        <v>0</v>
      </c>
      <c r="AD272" s="19">
        <f t="shared" si="24"/>
        <v>0</v>
      </c>
      <c r="AE272">
        <f t="shared" si="25"/>
        <v>0</v>
      </c>
    </row>
    <row r="273" spans="28:31" ht="15" customHeight="1">
      <c r="AB273" s="19">
        <f t="shared" si="22"/>
        <v>0</v>
      </c>
      <c r="AC273" s="19">
        <f t="shared" si="23"/>
        <v>0</v>
      </c>
      <c r="AD273" s="19">
        <f t="shared" si="24"/>
        <v>0</v>
      </c>
      <c r="AE273">
        <f t="shared" si="25"/>
        <v>0</v>
      </c>
    </row>
    <row r="274" spans="28:31" ht="15" customHeight="1">
      <c r="AB274" s="19">
        <f t="shared" si="22"/>
        <v>0</v>
      </c>
      <c r="AC274" s="19">
        <f t="shared" si="23"/>
        <v>0</v>
      </c>
      <c r="AD274" s="19">
        <f t="shared" si="24"/>
        <v>0</v>
      </c>
      <c r="AE274">
        <f t="shared" si="25"/>
        <v>0</v>
      </c>
    </row>
    <row r="275" spans="28:31" ht="15" customHeight="1">
      <c r="AB275" s="19">
        <f t="shared" si="22"/>
        <v>0</v>
      </c>
      <c r="AC275" s="19">
        <f t="shared" si="23"/>
        <v>0</v>
      </c>
      <c r="AD275" s="19">
        <f t="shared" si="24"/>
        <v>0</v>
      </c>
      <c r="AE275">
        <f t="shared" si="25"/>
        <v>0</v>
      </c>
    </row>
    <row r="276" spans="28:31" ht="15" customHeight="1">
      <c r="AB276" s="19">
        <f t="shared" si="22"/>
        <v>0</v>
      </c>
      <c r="AC276" s="19">
        <f t="shared" si="23"/>
        <v>0</v>
      </c>
      <c r="AD276" s="19">
        <f t="shared" si="24"/>
        <v>0</v>
      </c>
      <c r="AE276">
        <f t="shared" si="25"/>
        <v>0</v>
      </c>
    </row>
    <row r="277" spans="28:31" ht="15" customHeight="1">
      <c r="AB277" s="19">
        <f t="shared" si="22"/>
        <v>0</v>
      </c>
      <c r="AC277" s="19">
        <f t="shared" si="23"/>
        <v>0</v>
      </c>
      <c r="AD277" s="19">
        <f t="shared" si="24"/>
        <v>0</v>
      </c>
      <c r="AE277">
        <f t="shared" si="25"/>
        <v>0</v>
      </c>
    </row>
    <row r="278" spans="28:31" ht="15" customHeight="1">
      <c r="AB278" s="19">
        <f t="shared" si="22"/>
        <v>0</v>
      </c>
      <c r="AC278" s="19">
        <f t="shared" si="23"/>
        <v>0</v>
      </c>
      <c r="AD278" s="19">
        <f t="shared" si="24"/>
        <v>0</v>
      </c>
      <c r="AE278">
        <f t="shared" si="25"/>
        <v>0</v>
      </c>
    </row>
    <row r="279" spans="28:31" ht="15" customHeight="1">
      <c r="AB279" s="19">
        <f t="shared" si="22"/>
        <v>0</v>
      </c>
      <c r="AC279" s="19">
        <f t="shared" si="23"/>
        <v>0</v>
      </c>
      <c r="AD279" s="19">
        <f t="shared" si="24"/>
        <v>0</v>
      </c>
      <c r="AE279">
        <f t="shared" si="25"/>
        <v>0</v>
      </c>
    </row>
    <row r="280" spans="28:31" ht="15" customHeight="1">
      <c r="AB280" s="19">
        <f t="shared" si="22"/>
        <v>0</v>
      </c>
      <c r="AC280" s="19">
        <f t="shared" si="23"/>
        <v>0</v>
      </c>
      <c r="AD280" s="19">
        <f t="shared" si="24"/>
        <v>0</v>
      </c>
      <c r="AE280">
        <f t="shared" si="25"/>
        <v>0</v>
      </c>
    </row>
    <row r="281" spans="28:31" ht="15" customHeight="1">
      <c r="AB281" s="19">
        <f t="shared" si="22"/>
        <v>0</v>
      </c>
      <c r="AC281" s="19">
        <f t="shared" si="23"/>
        <v>0</v>
      </c>
      <c r="AD281" s="19">
        <f t="shared" si="24"/>
        <v>0</v>
      </c>
      <c r="AE281">
        <f t="shared" si="25"/>
        <v>0</v>
      </c>
    </row>
    <row r="282" spans="28:31" ht="15" customHeight="1">
      <c r="AB282" s="19">
        <f t="shared" si="22"/>
        <v>0</v>
      </c>
      <c r="AC282" s="19">
        <f t="shared" si="23"/>
        <v>0</v>
      </c>
      <c r="AD282" s="19">
        <f t="shared" si="24"/>
        <v>0</v>
      </c>
      <c r="AE282">
        <f t="shared" si="25"/>
        <v>0</v>
      </c>
    </row>
    <row r="283" spans="28:31" ht="15" customHeight="1">
      <c r="AB283" s="19">
        <f t="shared" si="22"/>
        <v>0</v>
      </c>
      <c r="AC283" s="19">
        <f t="shared" si="23"/>
        <v>0</v>
      </c>
      <c r="AD283" s="19">
        <f t="shared" si="24"/>
        <v>0</v>
      </c>
      <c r="AE283">
        <f t="shared" si="25"/>
        <v>0</v>
      </c>
    </row>
    <row r="284" spans="28:31" ht="15" customHeight="1">
      <c r="AB284" s="19">
        <f t="shared" si="22"/>
        <v>0</v>
      </c>
      <c r="AC284" s="19">
        <f t="shared" si="23"/>
        <v>0</v>
      </c>
      <c r="AD284" s="19">
        <f t="shared" si="24"/>
        <v>0</v>
      </c>
      <c r="AE284">
        <f t="shared" si="25"/>
        <v>0</v>
      </c>
    </row>
    <row r="285" spans="28:31" ht="15" customHeight="1">
      <c r="AB285" s="19">
        <f t="shared" si="22"/>
        <v>0</v>
      </c>
      <c r="AC285" s="19">
        <f t="shared" si="23"/>
        <v>0</v>
      </c>
      <c r="AD285" s="19">
        <f t="shared" si="24"/>
        <v>0</v>
      </c>
      <c r="AE285">
        <f t="shared" si="25"/>
        <v>0</v>
      </c>
    </row>
    <row r="286" spans="28:31" ht="15" customHeight="1">
      <c r="AB286" s="19">
        <f t="shared" si="22"/>
        <v>0</v>
      </c>
      <c r="AC286" s="19">
        <f t="shared" si="23"/>
        <v>0</v>
      </c>
      <c r="AD286" s="19">
        <f t="shared" si="24"/>
        <v>0</v>
      </c>
      <c r="AE286">
        <f t="shared" si="25"/>
        <v>0</v>
      </c>
    </row>
    <row r="287" spans="28:31" ht="15" customHeight="1">
      <c r="AB287" s="19">
        <f t="shared" si="22"/>
        <v>0</v>
      </c>
      <c r="AC287" s="19">
        <f t="shared" si="23"/>
        <v>0</v>
      </c>
      <c r="AD287" s="19">
        <f t="shared" si="24"/>
        <v>0</v>
      </c>
      <c r="AE287">
        <f t="shared" si="25"/>
        <v>0</v>
      </c>
    </row>
    <row r="288" spans="28:31" ht="15" customHeight="1">
      <c r="AB288" s="19">
        <f t="shared" si="22"/>
        <v>0</v>
      </c>
      <c r="AC288" s="19">
        <f t="shared" si="23"/>
        <v>0</v>
      </c>
      <c r="AD288" s="19">
        <f t="shared" si="24"/>
        <v>0</v>
      </c>
      <c r="AE288">
        <f t="shared" si="25"/>
        <v>0</v>
      </c>
    </row>
    <row r="289" spans="28:31" ht="15" customHeight="1">
      <c r="AB289" s="19">
        <f t="shared" si="22"/>
        <v>0</v>
      </c>
      <c r="AC289" s="19">
        <f t="shared" si="23"/>
        <v>0</v>
      </c>
      <c r="AD289" s="19">
        <f t="shared" si="24"/>
        <v>0</v>
      </c>
      <c r="AE289">
        <f t="shared" si="25"/>
        <v>0</v>
      </c>
    </row>
    <row r="290" spans="28:31" ht="15" customHeight="1">
      <c r="AB290" s="19">
        <f t="shared" si="22"/>
        <v>0</v>
      </c>
      <c r="AC290" s="19">
        <f t="shared" si="23"/>
        <v>0</v>
      </c>
      <c r="AD290" s="19">
        <f t="shared" si="24"/>
        <v>0</v>
      </c>
      <c r="AE290">
        <f t="shared" si="25"/>
        <v>0</v>
      </c>
    </row>
    <row r="291" spans="28:31" ht="15" customHeight="1">
      <c r="AB291" s="19">
        <f t="shared" si="22"/>
        <v>0</v>
      </c>
      <c r="AC291" s="19">
        <f t="shared" si="23"/>
        <v>0</v>
      </c>
      <c r="AD291" s="19">
        <f t="shared" si="24"/>
        <v>0</v>
      </c>
      <c r="AE291">
        <f t="shared" si="25"/>
        <v>0</v>
      </c>
    </row>
    <row r="292" spans="28:31" ht="15" customHeight="1">
      <c r="AB292" s="19">
        <f t="shared" si="22"/>
        <v>0</v>
      </c>
      <c r="AC292" s="19">
        <f t="shared" si="23"/>
        <v>0</v>
      </c>
      <c r="AD292" s="19">
        <f t="shared" si="24"/>
        <v>0</v>
      </c>
      <c r="AE292">
        <f t="shared" si="25"/>
        <v>0</v>
      </c>
    </row>
    <row r="293" spans="28:31" ht="15" customHeight="1">
      <c r="AB293" s="19">
        <f t="shared" si="22"/>
        <v>0</v>
      </c>
      <c r="AC293" s="19">
        <f t="shared" si="23"/>
        <v>0</v>
      </c>
      <c r="AD293" s="19">
        <f t="shared" si="24"/>
        <v>0</v>
      </c>
      <c r="AE293">
        <f t="shared" si="25"/>
        <v>0</v>
      </c>
    </row>
    <row r="294" spans="28:31" ht="15" customHeight="1">
      <c r="AB294" s="19">
        <f t="shared" si="22"/>
        <v>0</v>
      </c>
      <c r="AC294" s="19">
        <f t="shared" si="23"/>
        <v>0</v>
      </c>
      <c r="AD294" s="19">
        <f t="shared" si="24"/>
        <v>0</v>
      </c>
      <c r="AE294">
        <f t="shared" si="25"/>
        <v>0</v>
      </c>
    </row>
    <row r="295" spans="28:31" ht="15" customHeight="1">
      <c r="AB295" s="19">
        <f t="shared" si="22"/>
        <v>0</v>
      </c>
      <c r="AC295" s="19">
        <f t="shared" si="23"/>
        <v>0</v>
      </c>
      <c r="AD295" s="19">
        <f t="shared" si="24"/>
        <v>0</v>
      </c>
      <c r="AE295">
        <f t="shared" si="25"/>
        <v>0</v>
      </c>
    </row>
    <row r="296" spans="28:31" ht="15" customHeight="1">
      <c r="AB296" s="19">
        <f t="shared" si="22"/>
        <v>0</v>
      </c>
      <c r="AC296" s="19">
        <f t="shared" si="23"/>
        <v>0</v>
      </c>
      <c r="AD296" s="19">
        <f t="shared" si="24"/>
        <v>0</v>
      </c>
      <c r="AE296">
        <f t="shared" si="25"/>
        <v>0</v>
      </c>
    </row>
    <row r="297" spans="28:31" ht="15" customHeight="1">
      <c r="AB297" s="19">
        <f t="shared" si="22"/>
        <v>0</v>
      </c>
      <c r="AC297" s="19">
        <f t="shared" si="23"/>
        <v>0</v>
      </c>
      <c r="AD297" s="19">
        <f t="shared" si="24"/>
        <v>0</v>
      </c>
      <c r="AE297">
        <f t="shared" si="25"/>
        <v>0</v>
      </c>
    </row>
    <row r="298" spans="28:31" ht="15" customHeight="1">
      <c r="AB298" s="19">
        <f t="shared" si="22"/>
        <v>0</v>
      </c>
      <c r="AC298" s="19">
        <f t="shared" si="23"/>
        <v>0</v>
      </c>
      <c r="AD298" s="19">
        <f t="shared" si="24"/>
        <v>0</v>
      </c>
      <c r="AE298">
        <f t="shared" si="25"/>
        <v>0</v>
      </c>
    </row>
    <row r="299" spans="28:31" ht="15" customHeight="1">
      <c r="AB299" s="19">
        <f t="shared" si="22"/>
        <v>0</v>
      </c>
      <c r="AC299" s="19">
        <f t="shared" si="23"/>
        <v>0</v>
      </c>
      <c r="AD299" s="19">
        <f t="shared" si="24"/>
        <v>0</v>
      </c>
      <c r="AE299">
        <f t="shared" si="25"/>
        <v>0</v>
      </c>
    </row>
    <row r="300" spans="28:31" ht="15" customHeight="1">
      <c r="AB300" s="19">
        <f t="shared" si="22"/>
        <v>0</v>
      </c>
      <c r="AC300" s="19">
        <f t="shared" si="23"/>
        <v>0</v>
      </c>
      <c r="AD300" s="19">
        <f t="shared" si="24"/>
        <v>0</v>
      </c>
      <c r="AE300">
        <f t="shared" si="25"/>
        <v>0</v>
      </c>
    </row>
    <row r="301" spans="28:31" ht="15" customHeight="1">
      <c r="AB301" s="19">
        <f t="shared" si="22"/>
        <v>0</v>
      </c>
      <c r="AC301" s="19">
        <f t="shared" si="23"/>
        <v>0</v>
      </c>
      <c r="AD301" s="19">
        <f t="shared" si="24"/>
        <v>0</v>
      </c>
      <c r="AE301">
        <f t="shared" si="25"/>
        <v>0</v>
      </c>
    </row>
    <row r="302" spans="28:31" ht="15" customHeight="1">
      <c r="AB302" s="19">
        <f t="shared" si="22"/>
        <v>0</v>
      </c>
      <c r="AC302" s="19">
        <f t="shared" si="23"/>
        <v>0</v>
      </c>
      <c r="AD302" s="19">
        <f t="shared" si="24"/>
        <v>0</v>
      </c>
      <c r="AE302">
        <f t="shared" si="25"/>
        <v>0</v>
      </c>
    </row>
    <row r="303" spans="28:31" ht="15" customHeight="1">
      <c r="AB303" s="19">
        <f t="shared" si="22"/>
        <v>0</v>
      </c>
      <c r="AC303" s="19">
        <f t="shared" si="23"/>
        <v>0</v>
      </c>
      <c r="AD303" s="19">
        <f t="shared" si="24"/>
        <v>0</v>
      </c>
      <c r="AE303">
        <f t="shared" si="25"/>
        <v>0</v>
      </c>
    </row>
    <row r="304" spans="28:31" ht="15" customHeight="1">
      <c r="AB304" s="19">
        <f t="shared" si="22"/>
        <v>0</v>
      </c>
      <c r="AC304" s="19">
        <f t="shared" si="23"/>
        <v>0</v>
      </c>
      <c r="AD304" s="19">
        <f t="shared" si="24"/>
        <v>0</v>
      </c>
      <c r="AE304">
        <f t="shared" si="25"/>
        <v>0</v>
      </c>
    </row>
    <row r="305" spans="28:31" ht="15" customHeight="1">
      <c r="AB305" s="19">
        <f t="shared" si="22"/>
        <v>0</v>
      </c>
      <c r="AC305" s="19">
        <f t="shared" si="23"/>
        <v>0</v>
      </c>
      <c r="AD305" s="19">
        <f t="shared" si="24"/>
        <v>0</v>
      </c>
      <c r="AE305">
        <f t="shared" si="25"/>
        <v>0</v>
      </c>
    </row>
    <row r="306" spans="28:31" ht="15" customHeight="1">
      <c r="AB306" s="19">
        <f t="shared" si="22"/>
        <v>0</v>
      </c>
      <c r="AC306" s="19">
        <f t="shared" si="23"/>
        <v>0</v>
      </c>
      <c r="AD306" s="19">
        <f t="shared" si="24"/>
        <v>0</v>
      </c>
      <c r="AE306">
        <f t="shared" si="25"/>
        <v>0</v>
      </c>
    </row>
    <row r="307" spans="28:31" ht="15" customHeight="1">
      <c r="AB307" s="19">
        <f t="shared" si="22"/>
        <v>0</v>
      </c>
      <c r="AC307" s="19">
        <f t="shared" si="23"/>
        <v>0</v>
      </c>
      <c r="AD307" s="19">
        <f t="shared" si="24"/>
        <v>0</v>
      </c>
      <c r="AE307">
        <f t="shared" si="25"/>
        <v>0</v>
      </c>
    </row>
    <row r="308" spans="28:31" ht="15" customHeight="1">
      <c r="AB308" s="19">
        <f t="shared" si="22"/>
        <v>0</v>
      </c>
      <c r="AC308" s="19">
        <f t="shared" si="23"/>
        <v>0</v>
      </c>
      <c r="AD308" s="19">
        <f t="shared" si="24"/>
        <v>0</v>
      </c>
      <c r="AE308">
        <f t="shared" si="25"/>
        <v>0</v>
      </c>
    </row>
    <row r="309" spans="28:31" ht="15" customHeight="1">
      <c r="AB309" s="19">
        <f t="shared" si="22"/>
        <v>0</v>
      </c>
      <c r="AC309" s="19">
        <f t="shared" si="23"/>
        <v>0</v>
      </c>
      <c r="AD309" s="19">
        <f t="shared" si="24"/>
        <v>0</v>
      </c>
      <c r="AE309">
        <f t="shared" si="25"/>
        <v>0</v>
      </c>
    </row>
    <row r="310" spans="28:31" ht="15" customHeight="1">
      <c r="AB310" s="19">
        <f t="shared" si="22"/>
        <v>0</v>
      </c>
      <c r="AC310" s="19">
        <f t="shared" si="23"/>
        <v>0</v>
      </c>
      <c r="AD310" s="19">
        <f t="shared" si="24"/>
        <v>0</v>
      </c>
      <c r="AE310">
        <f t="shared" si="25"/>
        <v>0</v>
      </c>
    </row>
    <row r="311" spans="28:31" ht="15" customHeight="1">
      <c r="AB311" s="19">
        <f t="shared" si="22"/>
        <v>0</v>
      </c>
      <c r="AC311" s="19">
        <f t="shared" si="23"/>
        <v>0</v>
      </c>
      <c r="AD311" s="19">
        <f t="shared" si="24"/>
        <v>0</v>
      </c>
      <c r="AE311">
        <f t="shared" si="25"/>
        <v>0</v>
      </c>
    </row>
    <row r="312" spans="28:31" ht="15" customHeight="1">
      <c r="AB312" s="19">
        <f t="shared" si="22"/>
        <v>0</v>
      </c>
      <c r="AC312" s="19">
        <f t="shared" si="23"/>
        <v>0</v>
      </c>
      <c r="AD312" s="19">
        <f t="shared" si="24"/>
        <v>0</v>
      </c>
      <c r="AE312">
        <f t="shared" si="25"/>
        <v>0</v>
      </c>
    </row>
    <row r="313" spans="28:31" ht="15" customHeight="1">
      <c r="AB313" s="19">
        <f t="shared" si="22"/>
        <v>0</v>
      </c>
      <c r="AC313" s="19">
        <f t="shared" si="23"/>
        <v>0</v>
      </c>
      <c r="AD313" s="19">
        <f t="shared" si="24"/>
        <v>0</v>
      </c>
      <c r="AE313">
        <f t="shared" si="25"/>
        <v>0</v>
      </c>
    </row>
    <row r="314" spans="28:31" ht="15" customHeight="1">
      <c r="AB314" s="19">
        <f t="shared" si="22"/>
        <v>0</v>
      </c>
      <c r="AC314" s="19">
        <f t="shared" si="23"/>
        <v>0</v>
      </c>
      <c r="AD314" s="19">
        <f t="shared" si="24"/>
        <v>0</v>
      </c>
      <c r="AE314">
        <f t="shared" si="25"/>
        <v>0</v>
      </c>
    </row>
    <row r="315" spans="28:31" ht="15" customHeight="1">
      <c r="AB315" s="19">
        <f t="shared" si="22"/>
        <v>0</v>
      </c>
      <c r="AC315" s="19">
        <f t="shared" si="23"/>
        <v>0</v>
      </c>
      <c r="AD315" s="19">
        <f t="shared" si="24"/>
        <v>0</v>
      </c>
      <c r="AE315">
        <f t="shared" si="25"/>
        <v>0</v>
      </c>
    </row>
    <row r="316" spans="28:31" ht="15" customHeight="1">
      <c r="AB316" s="19">
        <f t="shared" si="22"/>
        <v>0</v>
      </c>
      <c r="AC316" s="19">
        <f t="shared" si="23"/>
        <v>0</v>
      </c>
      <c r="AD316" s="19">
        <f t="shared" si="24"/>
        <v>0</v>
      </c>
      <c r="AE316">
        <f t="shared" si="25"/>
        <v>0</v>
      </c>
    </row>
    <row r="317" spans="28:31" ht="15" customHeight="1">
      <c r="AB317" s="19">
        <f t="shared" si="22"/>
        <v>0</v>
      </c>
      <c r="AC317" s="19">
        <f t="shared" si="23"/>
        <v>0</v>
      </c>
      <c r="AD317" s="19">
        <f t="shared" si="24"/>
        <v>0</v>
      </c>
      <c r="AE317">
        <f t="shared" si="25"/>
        <v>0</v>
      </c>
    </row>
    <row r="318" spans="28:31" ht="15" customHeight="1">
      <c r="AB318" s="19">
        <f t="shared" si="22"/>
        <v>0</v>
      </c>
      <c r="AC318" s="19">
        <f t="shared" si="23"/>
        <v>0</v>
      </c>
      <c r="AD318" s="19">
        <f t="shared" si="24"/>
        <v>0</v>
      </c>
      <c r="AE318">
        <f t="shared" si="25"/>
        <v>0</v>
      </c>
    </row>
    <row r="319" spans="28:31" ht="15" customHeight="1">
      <c r="AB319" s="19">
        <f t="shared" si="22"/>
        <v>0</v>
      </c>
      <c r="AC319" s="19">
        <f t="shared" si="23"/>
        <v>0</v>
      </c>
      <c r="AD319" s="19">
        <f t="shared" si="24"/>
        <v>0</v>
      </c>
      <c r="AE319">
        <f t="shared" si="25"/>
        <v>0</v>
      </c>
    </row>
    <row r="320" spans="28:31" ht="15" customHeight="1">
      <c r="AB320" s="19">
        <f t="shared" si="22"/>
        <v>0</v>
      </c>
      <c r="AC320" s="19">
        <f t="shared" si="23"/>
        <v>0</v>
      </c>
      <c r="AD320" s="19">
        <f t="shared" si="24"/>
        <v>0</v>
      </c>
      <c r="AE320">
        <f t="shared" si="25"/>
        <v>0</v>
      </c>
    </row>
    <row r="321" spans="28:31" ht="15" customHeight="1">
      <c r="AB321" s="19">
        <f t="shared" si="22"/>
        <v>0</v>
      </c>
      <c r="AC321" s="19">
        <f t="shared" si="23"/>
        <v>0</v>
      </c>
      <c r="AD321" s="19">
        <f t="shared" si="24"/>
        <v>0</v>
      </c>
      <c r="AE321">
        <f t="shared" si="25"/>
        <v>0</v>
      </c>
    </row>
    <row r="322" spans="28:31" ht="15" customHeight="1">
      <c r="AB322" s="19">
        <f t="shared" ref="AB322:AB385" si="26">IF(R_SELECT_AGENCY=A397,1,0)</f>
        <v>0</v>
      </c>
      <c r="AC322" s="19">
        <f t="shared" ref="AC322:AC385" si="27">IF(R_YEAR=B397,1,0)</f>
        <v>0</v>
      </c>
      <c r="AD322" s="19">
        <f t="shared" ref="AD322:AD385" si="28">IF(R_GROUP=C397,1,0)</f>
        <v>0</v>
      </c>
      <c r="AE322">
        <f t="shared" si="25"/>
        <v>0</v>
      </c>
    </row>
    <row r="323" spans="28:31" ht="15" customHeight="1">
      <c r="AB323" s="19">
        <f t="shared" si="26"/>
        <v>0</v>
      </c>
      <c r="AC323" s="19">
        <f t="shared" si="27"/>
        <v>0</v>
      </c>
      <c r="AD323" s="19">
        <f t="shared" si="28"/>
        <v>0</v>
      </c>
      <c r="AE323">
        <f t="shared" ref="AE323:AE386" si="29">AB323*AC323*AD323</f>
        <v>0</v>
      </c>
    </row>
    <row r="324" spans="28:31" ht="15" customHeight="1">
      <c r="AB324" s="19">
        <f t="shared" si="26"/>
        <v>0</v>
      </c>
      <c r="AC324" s="19">
        <f t="shared" si="27"/>
        <v>0</v>
      </c>
      <c r="AD324" s="19">
        <f t="shared" si="28"/>
        <v>0</v>
      </c>
      <c r="AE324">
        <f t="shared" si="29"/>
        <v>0</v>
      </c>
    </row>
    <row r="325" spans="28:31" ht="15" customHeight="1">
      <c r="AB325" s="19">
        <f t="shared" si="26"/>
        <v>0</v>
      </c>
      <c r="AC325" s="19">
        <f t="shared" si="27"/>
        <v>0</v>
      </c>
      <c r="AD325" s="19">
        <f t="shared" si="28"/>
        <v>0</v>
      </c>
      <c r="AE325">
        <f t="shared" si="29"/>
        <v>0</v>
      </c>
    </row>
    <row r="326" spans="28:31" ht="15" customHeight="1">
      <c r="AB326" s="19">
        <f t="shared" si="26"/>
        <v>0</v>
      </c>
      <c r="AC326" s="19">
        <f t="shared" si="27"/>
        <v>0</v>
      </c>
      <c r="AD326" s="19">
        <f t="shared" si="28"/>
        <v>0</v>
      </c>
      <c r="AE326">
        <f t="shared" si="29"/>
        <v>0</v>
      </c>
    </row>
    <row r="327" spans="28:31" ht="15" customHeight="1">
      <c r="AB327" s="19">
        <f t="shared" si="26"/>
        <v>0</v>
      </c>
      <c r="AC327" s="19">
        <f t="shared" si="27"/>
        <v>0</v>
      </c>
      <c r="AD327" s="19">
        <f t="shared" si="28"/>
        <v>0</v>
      </c>
      <c r="AE327">
        <f t="shared" si="29"/>
        <v>0</v>
      </c>
    </row>
    <row r="328" spans="28:31" ht="15" customHeight="1">
      <c r="AB328" s="19">
        <f t="shared" si="26"/>
        <v>0</v>
      </c>
      <c r="AC328" s="19">
        <f t="shared" si="27"/>
        <v>0</v>
      </c>
      <c r="AD328" s="19">
        <f t="shared" si="28"/>
        <v>0</v>
      </c>
      <c r="AE328">
        <f t="shared" si="29"/>
        <v>0</v>
      </c>
    </row>
    <row r="329" spans="28:31" ht="15" customHeight="1">
      <c r="AB329" s="19">
        <f t="shared" si="26"/>
        <v>0</v>
      </c>
      <c r="AC329" s="19">
        <f t="shared" si="27"/>
        <v>0</v>
      </c>
      <c r="AD329" s="19">
        <f t="shared" si="28"/>
        <v>0</v>
      </c>
      <c r="AE329">
        <f t="shared" si="29"/>
        <v>0</v>
      </c>
    </row>
    <row r="330" spans="28:31" ht="15" customHeight="1">
      <c r="AB330" s="19">
        <f t="shared" si="26"/>
        <v>0</v>
      </c>
      <c r="AC330" s="19">
        <f t="shared" si="27"/>
        <v>0</v>
      </c>
      <c r="AD330" s="19">
        <f t="shared" si="28"/>
        <v>0</v>
      </c>
      <c r="AE330">
        <f t="shared" si="29"/>
        <v>0</v>
      </c>
    </row>
    <row r="331" spans="28:31" ht="15" customHeight="1">
      <c r="AB331" s="19">
        <f t="shared" si="26"/>
        <v>0</v>
      </c>
      <c r="AC331" s="19">
        <f t="shared" si="27"/>
        <v>0</v>
      </c>
      <c r="AD331" s="19">
        <f t="shared" si="28"/>
        <v>0</v>
      </c>
      <c r="AE331">
        <f t="shared" si="29"/>
        <v>0</v>
      </c>
    </row>
    <row r="332" spans="28:31" ht="15" customHeight="1">
      <c r="AB332" s="19">
        <f t="shared" si="26"/>
        <v>0</v>
      </c>
      <c r="AC332" s="19">
        <f t="shared" si="27"/>
        <v>0</v>
      </c>
      <c r="AD332" s="19">
        <f t="shared" si="28"/>
        <v>0</v>
      </c>
      <c r="AE332">
        <f t="shared" si="29"/>
        <v>0</v>
      </c>
    </row>
    <row r="333" spans="28:31" ht="15" customHeight="1">
      <c r="AB333" s="19">
        <f t="shared" si="26"/>
        <v>0</v>
      </c>
      <c r="AC333" s="19">
        <f t="shared" si="27"/>
        <v>0</v>
      </c>
      <c r="AD333" s="19">
        <f t="shared" si="28"/>
        <v>0</v>
      </c>
      <c r="AE333">
        <f t="shared" si="29"/>
        <v>0</v>
      </c>
    </row>
    <row r="334" spans="28:31" ht="15" customHeight="1">
      <c r="AB334" s="19">
        <f t="shared" si="26"/>
        <v>0</v>
      </c>
      <c r="AC334" s="19">
        <f t="shared" si="27"/>
        <v>0</v>
      </c>
      <c r="AD334" s="19">
        <f t="shared" si="28"/>
        <v>0</v>
      </c>
      <c r="AE334">
        <f t="shared" si="29"/>
        <v>0</v>
      </c>
    </row>
    <row r="335" spans="28:31" ht="15" customHeight="1">
      <c r="AB335" s="19">
        <f t="shared" si="26"/>
        <v>0</v>
      </c>
      <c r="AC335" s="19">
        <f t="shared" si="27"/>
        <v>0</v>
      </c>
      <c r="AD335" s="19">
        <f t="shared" si="28"/>
        <v>0</v>
      </c>
      <c r="AE335">
        <f t="shared" si="29"/>
        <v>0</v>
      </c>
    </row>
    <row r="336" spans="28:31" ht="15" customHeight="1">
      <c r="AB336" s="19">
        <f t="shared" si="26"/>
        <v>0</v>
      </c>
      <c r="AC336" s="19">
        <f t="shared" si="27"/>
        <v>0</v>
      </c>
      <c r="AD336" s="19">
        <f t="shared" si="28"/>
        <v>0</v>
      </c>
      <c r="AE336">
        <f t="shared" si="29"/>
        <v>0</v>
      </c>
    </row>
    <row r="337" spans="28:31" ht="15" customHeight="1">
      <c r="AB337" s="19">
        <f t="shared" si="26"/>
        <v>0</v>
      </c>
      <c r="AC337" s="19">
        <f t="shared" si="27"/>
        <v>0</v>
      </c>
      <c r="AD337" s="19">
        <f t="shared" si="28"/>
        <v>0</v>
      </c>
      <c r="AE337">
        <f t="shared" si="29"/>
        <v>0</v>
      </c>
    </row>
    <row r="338" spans="28:31" ht="15" customHeight="1">
      <c r="AB338" s="19">
        <f t="shared" si="26"/>
        <v>0</v>
      </c>
      <c r="AC338" s="19">
        <f t="shared" si="27"/>
        <v>0</v>
      </c>
      <c r="AD338" s="19">
        <f t="shared" si="28"/>
        <v>0</v>
      </c>
      <c r="AE338">
        <f t="shared" si="29"/>
        <v>0</v>
      </c>
    </row>
    <row r="339" spans="28:31" ht="15" customHeight="1">
      <c r="AB339" s="19">
        <f t="shared" si="26"/>
        <v>0</v>
      </c>
      <c r="AC339" s="19">
        <f t="shared" si="27"/>
        <v>0</v>
      </c>
      <c r="AD339" s="19">
        <f t="shared" si="28"/>
        <v>0</v>
      </c>
      <c r="AE339">
        <f t="shared" si="29"/>
        <v>0</v>
      </c>
    </row>
    <row r="340" spans="28:31" ht="15" customHeight="1">
      <c r="AB340" s="19">
        <f t="shared" si="26"/>
        <v>0</v>
      </c>
      <c r="AC340" s="19">
        <f t="shared" si="27"/>
        <v>0</v>
      </c>
      <c r="AD340" s="19">
        <f t="shared" si="28"/>
        <v>0</v>
      </c>
      <c r="AE340">
        <f t="shared" si="29"/>
        <v>0</v>
      </c>
    </row>
    <row r="341" spans="28:31" ht="15" customHeight="1">
      <c r="AB341" s="19">
        <f t="shared" si="26"/>
        <v>0</v>
      </c>
      <c r="AC341" s="19">
        <f t="shared" si="27"/>
        <v>0</v>
      </c>
      <c r="AD341" s="19">
        <f t="shared" si="28"/>
        <v>0</v>
      </c>
      <c r="AE341">
        <f t="shared" si="29"/>
        <v>0</v>
      </c>
    </row>
    <row r="342" spans="28:31" ht="15" customHeight="1">
      <c r="AB342" s="19">
        <f t="shared" si="26"/>
        <v>0</v>
      </c>
      <c r="AC342" s="19">
        <f t="shared" si="27"/>
        <v>0</v>
      </c>
      <c r="AD342" s="19">
        <f t="shared" si="28"/>
        <v>0</v>
      </c>
      <c r="AE342">
        <f t="shared" si="29"/>
        <v>0</v>
      </c>
    </row>
    <row r="343" spans="28:31" ht="15" customHeight="1">
      <c r="AB343" s="19">
        <f t="shared" si="26"/>
        <v>0</v>
      </c>
      <c r="AC343" s="19">
        <f t="shared" si="27"/>
        <v>0</v>
      </c>
      <c r="AD343" s="19">
        <f t="shared" si="28"/>
        <v>0</v>
      </c>
      <c r="AE343">
        <f t="shared" si="29"/>
        <v>0</v>
      </c>
    </row>
    <row r="344" spans="28:31" ht="15" customHeight="1">
      <c r="AB344" s="19">
        <f t="shared" si="26"/>
        <v>0</v>
      </c>
      <c r="AC344" s="19">
        <f t="shared" si="27"/>
        <v>0</v>
      </c>
      <c r="AD344" s="19">
        <f t="shared" si="28"/>
        <v>0</v>
      </c>
      <c r="AE344">
        <f t="shared" si="29"/>
        <v>0</v>
      </c>
    </row>
    <row r="345" spans="28:31" ht="15" customHeight="1">
      <c r="AB345" s="19">
        <f t="shared" si="26"/>
        <v>0</v>
      </c>
      <c r="AC345" s="19">
        <f t="shared" si="27"/>
        <v>0</v>
      </c>
      <c r="AD345" s="19">
        <f t="shared" si="28"/>
        <v>0</v>
      </c>
      <c r="AE345">
        <f t="shared" si="29"/>
        <v>0</v>
      </c>
    </row>
    <row r="346" spans="28:31" ht="15" customHeight="1">
      <c r="AB346" s="19">
        <f t="shared" si="26"/>
        <v>0</v>
      </c>
      <c r="AC346" s="19">
        <f t="shared" si="27"/>
        <v>0</v>
      </c>
      <c r="AD346" s="19">
        <f t="shared" si="28"/>
        <v>0</v>
      </c>
      <c r="AE346">
        <f t="shared" si="29"/>
        <v>0</v>
      </c>
    </row>
    <row r="347" spans="28:31" ht="15" customHeight="1">
      <c r="AB347" s="19">
        <f t="shared" si="26"/>
        <v>0</v>
      </c>
      <c r="AC347" s="19">
        <f t="shared" si="27"/>
        <v>0</v>
      </c>
      <c r="AD347" s="19">
        <f t="shared" si="28"/>
        <v>0</v>
      </c>
      <c r="AE347">
        <f t="shared" si="29"/>
        <v>0</v>
      </c>
    </row>
    <row r="348" spans="28:31" ht="15" customHeight="1">
      <c r="AB348" s="19">
        <f t="shared" si="26"/>
        <v>0</v>
      </c>
      <c r="AC348" s="19">
        <f t="shared" si="27"/>
        <v>0</v>
      </c>
      <c r="AD348" s="19">
        <f t="shared" si="28"/>
        <v>0</v>
      </c>
      <c r="AE348">
        <f t="shared" si="29"/>
        <v>0</v>
      </c>
    </row>
    <row r="349" spans="28:31" ht="15" customHeight="1">
      <c r="AB349" s="19">
        <f t="shared" si="26"/>
        <v>0</v>
      </c>
      <c r="AC349" s="19">
        <f t="shared" si="27"/>
        <v>0</v>
      </c>
      <c r="AD349" s="19">
        <f t="shared" si="28"/>
        <v>0</v>
      </c>
      <c r="AE349">
        <f t="shared" si="29"/>
        <v>0</v>
      </c>
    </row>
    <row r="350" spans="28:31" ht="15" customHeight="1">
      <c r="AB350" s="19">
        <f t="shared" si="26"/>
        <v>0</v>
      </c>
      <c r="AC350" s="19">
        <f t="shared" si="27"/>
        <v>0</v>
      </c>
      <c r="AD350" s="19">
        <f t="shared" si="28"/>
        <v>0</v>
      </c>
      <c r="AE350">
        <f t="shared" si="29"/>
        <v>0</v>
      </c>
    </row>
    <row r="351" spans="28:31" ht="15" customHeight="1">
      <c r="AB351" s="19">
        <f t="shared" si="26"/>
        <v>0</v>
      </c>
      <c r="AC351" s="19">
        <f t="shared" si="27"/>
        <v>0</v>
      </c>
      <c r="AD351" s="19">
        <f t="shared" si="28"/>
        <v>0</v>
      </c>
      <c r="AE351">
        <f t="shared" si="29"/>
        <v>0</v>
      </c>
    </row>
    <row r="352" spans="28:31" ht="15" customHeight="1">
      <c r="AB352" s="19">
        <f t="shared" si="26"/>
        <v>0</v>
      </c>
      <c r="AC352" s="19">
        <f t="shared" si="27"/>
        <v>0</v>
      </c>
      <c r="AD352" s="19">
        <f t="shared" si="28"/>
        <v>0</v>
      </c>
      <c r="AE352">
        <f t="shared" si="29"/>
        <v>0</v>
      </c>
    </row>
    <row r="353" spans="28:31" ht="15" customHeight="1">
      <c r="AB353" s="19">
        <f t="shared" si="26"/>
        <v>0</v>
      </c>
      <c r="AC353" s="19">
        <f t="shared" si="27"/>
        <v>0</v>
      </c>
      <c r="AD353" s="19">
        <f t="shared" si="28"/>
        <v>0</v>
      </c>
      <c r="AE353">
        <f t="shared" si="29"/>
        <v>0</v>
      </c>
    </row>
    <row r="354" spans="28:31" ht="15" customHeight="1">
      <c r="AB354" s="19">
        <f t="shared" si="26"/>
        <v>0</v>
      </c>
      <c r="AC354" s="19">
        <f t="shared" si="27"/>
        <v>0</v>
      </c>
      <c r="AD354" s="19">
        <f t="shared" si="28"/>
        <v>0</v>
      </c>
      <c r="AE354">
        <f t="shared" si="29"/>
        <v>0</v>
      </c>
    </row>
    <row r="355" spans="28:31" ht="15" customHeight="1">
      <c r="AB355" s="19">
        <f t="shared" si="26"/>
        <v>0</v>
      </c>
      <c r="AC355" s="19">
        <f t="shared" si="27"/>
        <v>0</v>
      </c>
      <c r="AD355" s="19">
        <f t="shared" si="28"/>
        <v>0</v>
      </c>
      <c r="AE355">
        <f t="shared" si="29"/>
        <v>0</v>
      </c>
    </row>
    <row r="356" spans="28:31" ht="15" customHeight="1">
      <c r="AB356" s="19">
        <f t="shared" si="26"/>
        <v>0</v>
      </c>
      <c r="AC356" s="19">
        <f t="shared" si="27"/>
        <v>0</v>
      </c>
      <c r="AD356" s="19">
        <f t="shared" si="28"/>
        <v>0</v>
      </c>
      <c r="AE356">
        <f t="shared" si="29"/>
        <v>0</v>
      </c>
    </row>
    <row r="357" spans="28:31" ht="15" customHeight="1">
      <c r="AB357" s="19">
        <f t="shared" si="26"/>
        <v>0</v>
      </c>
      <c r="AC357" s="19">
        <f t="shared" si="27"/>
        <v>0</v>
      </c>
      <c r="AD357" s="19">
        <f t="shared" si="28"/>
        <v>0</v>
      </c>
      <c r="AE357">
        <f t="shared" si="29"/>
        <v>0</v>
      </c>
    </row>
    <row r="358" spans="28:31" ht="15" customHeight="1">
      <c r="AB358" s="19">
        <f t="shared" si="26"/>
        <v>0</v>
      </c>
      <c r="AC358" s="19">
        <f t="shared" si="27"/>
        <v>0</v>
      </c>
      <c r="AD358" s="19">
        <f t="shared" si="28"/>
        <v>0</v>
      </c>
      <c r="AE358">
        <f t="shared" si="29"/>
        <v>0</v>
      </c>
    </row>
    <row r="359" spans="28:31" ht="15" customHeight="1">
      <c r="AB359" s="19">
        <f t="shared" si="26"/>
        <v>0</v>
      </c>
      <c r="AC359" s="19">
        <f t="shared" si="27"/>
        <v>0</v>
      </c>
      <c r="AD359" s="19">
        <f t="shared" si="28"/>
        <v>0</v>
      </c>
      <c r="AE359">
        <f t="shared" si="29"/>
        <v>0</v>
      </c>
    </row>
    <row r="360" spans="28:31" ht="15" customHeight="1">
      <c r="AB360" s="19">
        <f t="shared" si="26"/>
        <v>0</v>
      </c>
      <c r="AC360" s="19">
        <f t="shared" si="27"/>
        <v>0</v>
      </c>
      <c r="AD360" s="19">
        <f t="shared" si="28"/>
        <v>0</v>
      </c>
      <c r="AE360">
        <f t="shared" si="29"/>
        <v>0</v>
      </c>
    </row>
    <row r="361" spans="28:31" ht="15" customHeight="1">
      <c r="AB361" s="19">
        <f t="shared" si="26"/>
        <v>0</v>
      </c>
      <c r="AC361" s="19">
        <f t="shared" si="27"/>
        <v>0</v>
      </c>
      <c r="AD361" s="19">
        <f t="shared" si="28"/>
        <v>0</v>
      </c>
      <c r="AE361">
        <f t="shared" si="29"/>
        <v>0</v>
      </c>
    </row>
    <row r="362" spans="28:31" ht="15" customHeight="1">
      <c r="AB362" s="19">
        <f t="shared" si="26"/>
        <v>0</v>
      </c>
      <c r="AC362" s="19">
        <f t="shared" si="27"/>
        <v>0</v>
      </c>
      <c r="AD362" s="19">
        <f t="shared" si="28"/>
        <v>0</v>
      </c>
      <c r="AE362">
        <f t="shared" si="29"/>
        <v>0</v>
      </c>
    </row>
    <row r="363" spans="28:31" ht="15" customHeight="1">
      <c r="AB363" s="19">
        <f t="shared" si="26"/>
        <v>0</v>
      </c>
      <c r="AC363" s="19">
        <f t="shared" si="27"/>
        <v>0</v>
      </c>
      <c r="AD363" s="19">
        <f t="shared" si="28"/>
        <v>0</v>
      </c>
      <c r="AE363">
        <f t="shared" si="29"/>
        <v>0</v>
      </c>
    </row>
    <row r="364" spans="28:31" ht="15" customHeight="1">
      <c r="AB364" s="19">
        <f t="shared" si="26"/>
        <v>0</v>
      </c>
      <c r="AC364" s="19">
        <f t="shared" si="27"/>
        <v>0</v>
      </c>
      <c r="AD364" s="19">
        <f t="shared" si="28"/>
        <v>0</v>
      </c>
      <c r="AE364">
        <f t="shared" si="29"/>
        <v>0</v>
      </c>
    </row>
    <row r="365" spans="28:31" ht="15" customHeight="1">
      <c r="AB365" s="19">
        <f t="shared" si="26"/>
        <v>0</v>
      </c>
      <c r="AC365" s="19">
        <f t="shared" si="27"/>
        <v>0</v>
      </c>
      <c r="AD365" s="19">
        <f t="shared" si="28"/>
        <v>0</v>
      </c>
      <c r="AE365">
        <f t="shared" si="29"/>
        <v>0</v>
      </c>
    </row>
    <row r="366" spans="28:31" ht="15" customHeight="1">
      <c r="AB366" s="19">
        <f t="shared" si="26"/>
        <v>0</v>
      </c>
      <c r="AC366" s="19">
        <f t="shared" si="27"/>
        <v>0</v>
      </c>
      <c r="AD366" s="19">
        <f t="shared" si="28"/>
        <v>0</v>
      </c>
      <c r="AE366">
        <f t="shared" si="29"/>
        <v>0</v>
      </c>
    </row>
    <row r="367" spans="28:31" ht="15" customHeight="1">
      <c r="AB367" s="19">
        <f t="shared" si="26"/>
        <v>0</v>
      </c>
      <c r="AC367" s="19">
        <f t="shared" si="27"/>
        <v>0</v>
      </c>
      <c r="AD367" s="19">
        <f t="shared" si="28"/>
        <v>0</v>
      </c>
      <c r="AE367">
        <f t="shared" si="29"/>
        <v>0</v>
      </c>
    </row>
    <row r="368" spans="28:31" ht="15" customHeight="1">
      <c r="AB368" s="19">
        <f t="shared" si="26"/>
        <v>0</v>
      </c>
      <c r="AC368" s="19">
        <f t="shared" si="27"/>
        <v>0</v>
      </c>
      <c r="AD368" s="19">
        <f t="shared" si="28"/>
        <v>0</v>
      </c>
      <c r="AE368">
        <f t="shared" si="29"/>
        <v>0</v>
      </c>
    </row>
    <row r="369" spans="28:31" ht="15" customHeight="1">
      <c r="AB369" s="19">
        <f t="shared" si="26"/>
        <v>0</v>
      </c>
      <c r="AC369" s="19">
        <f t="shared" si="27"/>
        <v>0</v>
      </c>
      <c r="AD369" s="19">
        <f t="shared" si="28"/>
        <v>0</v>
      </c>
      <c r="AE369">
        <f t="shared" si="29"/>
        <v>0</v>
      </c>
    </row>
    <row r="370" spans="28:31" ht="15" customHeight="1">
      <c r="AB370" s="19">
        <f t="shared" si="26"/>
        <v>0</v>
      </c>
      <c r="AC370" s="19">
        <f t="shared" si="27"/>
        <v>0</v>
      </c>
      <c r="AD370" s="19">
        <f t="shared" si="28"/>
        <v>0</v>
      </c>
      <c r="AE370">
        <f t="shared" si="29"/>
        <v>0</v>
      </c>
    </row>
    <row r="371" spans="28:31" ht="15" customHeight="1">
      <c r="AB371" s="19">
        <f t="shared" si="26"/>
        <v>0</v>
      </c>
      <c r="AC371" s="19">
        <f t="shared" si="27"/>
        <v>0</v>
      </c>
      <c r="AD371" s="19">
        <f t="shared" si="28"/>
        <v>0</v>
      </c>
      <c r="AE371">
        <f t="shared" si="29"/>
        <v>0</v>
      </c>
    </row>
    <row r="372" spans="28:31" ht="15" customHeight="1">
      <c r="AB372" s="19">
        <f t="shared" si="26"/>
        <v>0</v>
      </c>
      <c r="AC372" s="19">
        <f t="shared" si="27"/>
        <v>0</v>
      </c>
      <c r="AD372" s="19">
        <f t="shared" si="28"/>
        <v>0</v>
      </c>
      <c r="AE372">
        <f t="shared" si="29"/>
        <v>0</v>
      </c>
    </row>
    <row r="373" spans="28:31" ht="15" customHeight="1">
      <c r="AB373" s="19">
        <f t="shared" si="26"/>
        <v>0</v>
      </c>
      <c r="AC373" s="19">
        <f t="shared" si="27"/>
        <v>0</v>
      </c>
      <c r="AD373" s="19">
        <f t="shared" si="28"/>
        <v>0</v>
      </c>
      <c r="AE373">
        <f t="shared" si="29"/>
        <v>0</v>
      </c>
    </row>
    <row r="374" spans="28:31" ht="15" customHeight="1">
      <c r="AB374" s="19">
        <f t="shared" si="26"/>
        <v>0</v>
      </c>
      <c r="AC374" s="19">
        <f t="shared" si="27"/>
        <v>0</v>
      </c>
      <c r="AD374" s="19">
        <f t="shared" si="28"/>
        <v>0</v>
      </c>
      <c r="AE374">
        <f t="shared" si="29"/>
        <v>0</v>
      </c>
    </row>
    <row r="375" spans="28:31" ht="15" customHeight="1">
      <c r="AB375" s="19">
        <f t="shared" si="26"/>
        <v>0</v>
      </c>
      <c r="AC375" s="19">
        <f t="shared" si="27"/>
        <v>0</v>
      </c>
      <c r="AD375" s="19">
        <f t="shared" si="28"/>
        <v>0</v>
      </c>
      <c r="AE375">
        <f t="shared" si="29"/>
        <v>0</v>
      </c>
    </row>
    <row r="376" spans="28:31" ht="15" customHeight="1">
      <c r="AB376" s="19">
        <f t="shared" si="26"/>
        <v>0</v>
      </c>
      <c r="AC376" s="19">
        <f t="shared" si="27"/>
        <v>0</v>
      </c>
      <c r="AD376" s="19">
        <f t="shared" si="28"/>
        <v>0</v>
      </c>
      <c r="AE376">
        <f t="shared" si="29"/>
        <v>0</v>
      </c>
    </row>
    <row r="377" spans="28:31" ht="15" customHeight="1">
      <c r="AB377" s="19">
        <f t="shared" si="26"/>
        <v>0</v>
      </c>
      <c r="AC377" s="19">
        <f t="shared" si="27"/>
        <v>0</v>
      </c>
      <c r="AD377" s="19">
        <f t="shared" si="28"/>
        <v>0</v>
      </c>
      <c r="AE377">
        <f t="shared" si="29"/>
        <v>0</v>
      </c>
    </row>
    <row r="378" spans="28:31" ht="15" customHeight="1">
      <c r="AB378" s="19">
        <f t="shared" si="26"/>
        <v>0</v>
      </c>
      <c r="AC378" s="19">
        <f t="shared" si="27"/>
        <v>0</v>
      </c>
      <c r="AD378" s="19">
        <f t="shared" si="28"/>
        <v>0</v>
      </c>
      <c r="AE378">
        <f t="shared" si="29"/>
        <v>0</v>
      </c>
    </row>
    <row r="379" spans="28:31" ht="15" customHeight="1">
      <c r="AB379" s="19">
        <f t="shared" si="26"/>
        <v>0</v>
      </c>
      <c r="AC379" s="19">
        <f t="shared" si="27"/>
        <v>0</v>
      </c>
      <c r="AD379" s="19">
        <f t="shared" si="28"/>
        <v>0</v>
      </c>
      <c r="AE379">
        <f t="shared" si="29"/>
        <v>0</v>
      </c>
    </row>
    <row r="380" spans="28:31" ht="15" customHeight="1">
      <c r="AB380" s="19">
        <f t="shared" si="26"/>
        <v>0</v>
      </c>
      <c r="AC380" s="19">
        <f t="shared" si="27"/>
        <v>0</v>
      </c>
      <c r="AD380" s="19">
        <f t="shared" si="28"/>
        <v>0</v>
      </c>
      <c r="AE380">
        <f t="shared" si="29"/>
        <v>0</v>
      </c>
    </row>
    <row r="381" spans="28:31" ht="15" customHeight="1">
      <c r="AB381" s="19">
        <f t="shared" si="26"/>
        <v>0</v>
      </c>
      <c r="AC381" s="19">
        <f t="shared" si="27"/>
        <v>0</v>
      </c>
      <c r="AD381" s="19">
        <f t="shared" si="28"/>
        <v>0</v>
      </c>
      <c r="AE381">
        <f t="shared" si="29"/>
        <v>0</v>
      </c>
    </row>
    <row r="382" spans="28:31" ht="15" customHeight="1">
      <c r="AB382" s="19">
        <f t="shared" si="26"/>
        <v>0</v>
      </c>
      <c r="AC382" s="19">
        <f t="shared" si="27"/>
        <v>0</v>
      </c>
      <c r="AD382" s="19">
        <f t="shared" si="28"/>
        <v>0</v>
      </c>
      <c r="AE382">
        <f t="shared" si="29"/>
        <v>0</v>
      </c>
    </row>
    <row r="383" spans="28:31" ht="15" customHeight="1">
      <c r="AB383" s="19">
        <f t="shared" si="26"/>
        <v>0</v>
      </c>
      <c r="AC383" s="19">
        <f t="shared" si="27"/>
        <v>0</v>
      </c>
      <c r="AD383" s="19">
        <f t="shared" si="28"/>
        <v>0</v>
      </c>
      <c r="AE383">
        <f t="shared" si="29"/>
        <v>0</v>
      </c>
    </row>
    <row r="384" spans="28:31" ht="15" customHeight="1">
      <c r="AB384" s="19">
        <f t="shared" si="26"/>
        <v>0</v>
      </c>
      <c r="AC384" s="19">
        <f t="shared" si="27"/>
        <v>0</v>
      </c>
      <c r="AD384" s="19">
        <f t="shared" si="28"/>
        <v>0</v>
      </c>
      <c r="AE384">
        <f t="shared" si="29"/>
        <v>0</v>
      </c>
    </row>
    <row r="385" spans="28:31" ht="15" customHeight="1">
      <c r="AB385" s="19">
        <f t="shared" si="26"/>
        <v>0</v>
      </c>
      <c r="AC385" s="19">
        <f t="shared" si="27"/>
        <v>0</v>
      </c>
      <c r="AD385" s="19">
        <f t="shared" si="28"/>
        <v>0</v>
      </c>
      <c r="AE385">
        <f t="shared" si="29"/>
        <v>0</v>
      </c>
    </row>
    <row r="386" spans="28:31" ht="15" customHeight="1">
      <c r="AB386" s="19">
        <f t="shared" ref="AB386:AB449" si="30">IF(R_SELECT_AGENCY=A461,1,0)</f>
        <v>0</v>
      </c>
      <c r="AC386" s="19">
        <f t="shared" ref="AC386:AC449" si="31">IF(R_YEAR=B461,1,0)</f>
        <v>0</v>
      </c>
      <c r="AD386" s="19">
        <f t="shared" ref="AD386:AD449" si="32">IF(R_GROUP=C461,1,0)</f>
        <v>0</v>
      </c>
      <c r="AE386">
        <f t="shared" si="29"/>
        <v>0</v>
      </c>
    </row>
    <row r="387" spans="28:31" ht="15" customHeight="1">
      <c r="AB387" s="19">
        <f t="shared" si="30"/>
        <v>0</v>
      </c>
      <c r="AC387" s="19">
        <f t="shared" si="31"/>
        <v>0</v>
      </c>
      <c r="AD387" s="19">
        <f t="shared" si="32"/>
        <v>0</v>
      </c>
      <c r="AE387">
        <f t="shared" ref="AE387:AE450" si="33">AB387*AC387*AD387</f>
        <v>0</v>
      </c>
    </row>
    <row r="388" spans="28:31" ht="15" customHeight="1">
      <c r="AB388" s="19">
        <f t="shared" si="30"/>
        <v>0</v>
      </c>
      <c r="AC388" s="19">
        <f t="shared" si="31"/>
        <v>0</v>
      </c>
      <c r="AD388" s="19">
        <f t="shared" si="32"/>
        <v>0</v>
      </c>
      <c r="AE388">
        <f t="shared" si="33"/>
        <v>0</v>
      </c>
    </row>
    <row r="389" spans="28:31" ht="15" customHeight="1">
      <c r="AB389" s="19">
        <f t="shared" si="30"/>
        <v>0</v>
      </c>
      <c r="AC389" s="19">
        <f t="shared" si="31"/>
        <v>0</v>
      </c>
      <c r="AD389" s="19">
        <f t="shared" si="32"/>
        <v>0</v>
      </c>
      <c r="AE389">
        <f t="shared" si="33"/>
        <v>0</v>
      </c>
    </row>
    <row r="390" spans="28:31" ht="15" customHeight="1">
      <c r="AB390" s="19">
        <f t="shared" si="30"/>
        <v>0</v>
      </c>
      <c r="AC390" s="19">
        <f t="shared" si="31"/>
        <v>0</v>
      </c>
      <c r="AD390" s="19">
        <f t="shared" si="32"/>
        <v>0</v>
      </c>
      <c r="AE390">
        <f t="shared" si="33"/>
        <v>0</v>
      </c>
    </row>
    <row r="391" spans="28:31" ht="15" customHeight="1">
      <c r="AB391" s="19">
        <f t="shared" si="30"/>
        <v>0</v>
      </c>
      <c r="AC391" s="19">
        <f t="shared" si="31"/>
        <v>0</v>
      </c>
      <c r="AD391" s="19">
        <f t="shared" si="32"/>
        <v>0</v>
      </c>
      <c r="AE391">
        <f t="shared" si="33"/>
        <v>0</v>
      </c>
    </row>
    <row r="392" spans="28:31" ht="15" customHeight="1">
      <c r="AB392" s="19">
        <f t="shared" si="30"/>
        <v>0</v>
      </c>
      <c r="AC392" s="19">
        <f t="shared" si="31"/>
        <v>0</v>
      </c>
      <c r="AD392" s="19">
        <f t="shared" si="32"/>
        <v>0</v>
      </c>
      <c r="AE392">
        <f t="shared" si="33"/>
        <v>0</v>
      </c>
    </row>
    <row r="393" spans="28:31" ht="15" customHeight="1">
      <c r="AB393" s="19">
        <f t="shared" si="30"/>
        <v>0</v>
      </c>
      <c r="AC393" s="19">
        <f t="shared" si="31"/>
        <v>0</v>
      </c>
      <c r="AD393" s="19">
        <f t="shared" si="32"/>
        <v>0</v>
      </c>
      <c r="AE393">
        <f t="shared" si="33"/>
        <v>0</v>
      </c>
    </row>
    <row r="394" spans="28:31" ht="15" customHeight="1">
      <c r="AB394" s="19">
        <f t="shared" si="30"/>
        <v>0</v>
      </c>
      <c r="AC394" s="19">
        <f t="shared" si="31"/>
        <v>0</v>
      </c>
      <c r="AD394" s="19">
        <f t="shared" si="32"/>
        <v>0</v>
      </c>
      <c r="AE394">
        <f t="shared" si="33"/>
        <v>0</v>
      </c>
    </row>
    <row r="395" spans="28:31" ht="15" customHeight="1">
      <c r="AB395" s="19">
        <f t="shared" si="30"/>
        <v>0</v>
      </c>
      <c r="AC395" s="19">
        <f t="shared" si="31"/>
        <v>0</v>
      </c>
      <c r="AD395" s="19">
        <f t="shared" si="32"/>
        <v>0</v>
      </c>
      <c r="AE395">
        <f t="shared" si="33"/>
        <v>0</v>
      </c>
    </row>
    <row r="396" spans="28:31" ht="15" customHeight="1">
      <c r="AB396" s="19">
        <f t="shared" si="30"/>
        <v>0</v>
      </c>
      <c r="AC396" s="19">
        <f t="shared" si="31"/>
        <v>0</v>
      </c>
      <c r="AD396" s="19">
        <f t="shared" si="32"/>
        <v>0</v>
      </c>
      <c r="AE396">
        <f t="shared" si="33"/>
        <v>0</v>
      </c>
    </row>
    <row r="397" spans="28:31" ht="15" customHeight="1">
      <c r="AB397" s="19">
        <f t="shared" si="30"/>
        <v>0</v>
      </c>
      <c r="AC397" s="19">
        <f t="shared" si="31"/>
        <v>0</v>
      </c>
      <c r="AD397" s="19">
        <f t="shared" si="32"/>
        <v>0</v>
      </c>
      <c r="AE397">
        <f t="shared" si="33"/>
        <v>0</v>
      </c>
    </row>
    <row r="398" spans="28:31" ht="15" customHeight="1">
      <c r="AB398" s="19">
        <f t="shared" si="30"/>
        <v>0</v>
      </c>
      <c r="AC398" s="19">
        <f t="shared" si="31"/>
        <v>0</v>
      </c>
      <c r="AD398" s="19">
        <f t="shared" si="32"/>
        <v>0</v>
      </c>
      <c r="AE398">
        <f t="shared" si="33"/>
        <v>0</v>
      </c>
    </row>
    <row r="399" spans="28:31" ht="15" customHeight="1">
      <c r="AB399" s="19">
        <f t="shared" si="30"/>
        <v>0</v>
      </c>
      <c r="AC399" s="19">
        <f t="shared" si="31"/>
        <v>0</v>
      </c>
      <c r="AD399" s="19">
        <f t="shared" si="32"/>
        <v>0</v>
      </c>
      <c r="AE399">
        <f t="shared" si="33"/>
        <v>0</v>
      </c>
    </row>
    <row r="400" spans="28:31" ht="15" customHeight="1">
      <c r="AB400" s="19">
        <f t="shared" si="30"/>
        <v>0</v>
      </c>
      <c r="AC400" s="19">
        <f t="shared" si="31"/>
        <v>0</v>
      </c>
      <c r="AD400" s="19">
        <f t="shared" si="32"/>
        <v>0</v>
      </c>
      <c r="AE400">
        <f t="shared" si="33"/>
        <v>0</v>
      </c>
    </row>
    <row r="401" spans="28:31" ht="15" customHeight="1">
      <c r="AB401" s="19">
        <f t="shared" si="30"/>
        <v>0</v>
      </c>
      <c r="AC401" s="19">
        <f t="shared" si="31"/>
        <v>0</v>
      </c>
      <c r="AD401" s="19">
        <f t="shared" si="32"/>
        <v>0</v>
      </c>
      <c r="AE401">
        <f t="shared" si="33"/>
        <v>0</v>
      </c>
    </row>
    <row r="402" spans="28:31" ht="15" customHeight="1">
      <c r="AB402" s="19">
        <f t="shared" si="30"/>
        <v>0</v>
      </c>
      <c r="AC402" s="19">
        <f t="shared" si="31"/>
        <v>0</v>
      </c>
      <c r="AD402" s="19">
        <f t="shared" si="32"/>
        <v>0</v>
      </c>
      <c r="AE402">
        <f t="shared" si="33"/>
        <v>0</v>
      </c>
    </row>
    <row r="403" spans="28:31" ht="15" customHeight="1">
      <c r="AB403" s="19">
        <f t="shared" si="30"/>
        <v>0</v>
      </c>
      <c r="AC403" s="19">
        <f t="shared" si="31"/>
        <v>0</v>
      </c>
      <c r="AD403" s="19">
        <f t="shared" si="32"/>
        <v>0</v>
      </c>
      <c r="AE403">
        <f t="shared" si="33"/>
        <v>0</v>
      </c>
    </row>
    <row r="404" spans="28:31" ht="15" customHeight="1">
      <c r="AB404" s="19">
        <f t="shared" si="30"/>
        <v>0</v>
      </c>
      <c r="AC404" s="19">
        <f t="shared" si="31"/>
        <v>0</v>
      </c>
      <c r="AD404" s="19">
        <f t="shared" si="32"/>
        <v>0</v>
      </c>
      <c r="AE404">
        <f t="shared" si="33"/>
        <v>0</v>
      </c>
    </row>
    <row r="405" spans="28:31" ht="15" customHeight="1">
      <c r="AB405" s="19">
        <f t="shared" si="30"/>
        <v>0</v>
      </c>
      <c r="AC405" s="19">
        <f t="shared" si="31"/>
        <v>0</v>
      </c>
      <c r="AD405" s="19">
        <f t="shared" si="32"/>
        <v>0</v>
      </c>
      <c r="AE405">
        <f t="shared" si="33"/>
        <v>0</v>
      </c>
    </row>
    <row r="406" spans="28:31" ht="15" customHeight="1">
      <c r="AB406" s="19">
        <f t="shared" si="30"/>
        <v>0</v>
      </c>
      <c r="AC406" s="19">
        <f t="shared" si="31"/>
        <v>0</v>
      </c>
      <c r="AD406" s="19">
        <f t="shared" si="32"/>
        <v>0</v>
      </c>
      <c r="AE406">
        <f t="shared" si="33"/>
        <v>0</v>
      </c>
    </row>
    <row r="407" spans="28:31" ht="15" customHeight="1">
      <c r="AB407" s="19">
        <f t="shared" si="30"/>
        <v>0</v>
      </c>
      <c r="AC407" s="19">
        <f t="shared" si="31"/>
        <v>0</v>
      </c>
      <c r="AD407" s="19">
        <f t="shared" si="32"/>
        <v>0</v>
      </c>
      <c r="AE407">
        <f t="shared" si="33"/>
        <v>0</v>
      </c>
    </row>
    <row r="408" spans="28:31" ht="15" customHeight="1">
      <c r="AB408" s="19">
        <f t="shared" si="30"/>
        <v>0</v>
      </c>
      <c r="AC408" s="19">
        <f t="shared" si="31"/>
        <v>0</v>
      </c>
      <c r="AD408" s="19">
        <f t="shared" si="32"/>
        <v>0</v>
      </c>
      <c r="AE408">
        <f t="shared" si="33"/>
        <v>0</v>
      </c>
    </row>
    <row r="409" spans="28:31" ht="15" customHeight="1">
      <c r="AB409" s="19">
        <f t="shared" si="30"/>
        <v>0</v>
      </c>
      <c r="AC409" s="19">
        <f t="shared" si="31"/>
        <v>0</v>
      </c>
      <c r="AD409" s="19">
        <f t="shared" si="32"/>
        <v>0</v>
      </c>
      <c r="AE409">
        <f t="shared" si="33"/>
        <v>0</v>
      </c>
    </row>
    <row r="410" spans="28:31" ht="15" customHeight="1">
      <c r="AB410" s="19">
        <f t="shared" si="30"/>
        <v>0</v>
      </c>
      <c r="AC410" s="19">
        <f t="shared" si="31"/>
        <v>0</v>
      </c>
      <c r="AD410" s="19">
        <f t="shared" si="32"/>
        <v>0</v>
      </c>
      <c r="AE410">
        <f t="shared" si="33"/>
        <v>0</v>
      </c>
    </row>
    <row r="411" spans="28:31" ht="15" customHeight="1">
      <c r="AB411" s="19">
        <f t="shared" si="30"/>
        <v>0</v>
      </c>
      <c r="AC411" s="19">
        <f t="shared" si="31"/>
        <v>0</v>
      </c>
      <c r="AD411" s="19">
        <f t="shared" si="32"/>
        <v>0</v>
      </c>
      <c r="AE411">
        <f t="shared" si="33"/>
        <v>0</v>
      </c>
    </row>
    <row r="412" spans="28:31" ht="15" customHeight="1">
      <c r="AB412" s="19">
        <f t="shared" si="30"/>
        <v>0</v>
      </c>
      <c r="AC412" s="19">
        <f t="shared" si="31"/>
        <v>0</v>
      </c>
      <c r="AD412" s="19">
        <f t="shared" si="32"/>
        <v>0</v>
      </c>
      <c r="AE412">
        <f t="shared" si="33"/>
        <v>0</v>
      </c>
    </row>
    <row r="413" spans="28:31" ht="15" customHeight="1">
      <c r="AB413" s="19">
        <f t="shared" si="30"/>
        <v>0</v>
      </c>
      <c r="AC413" s="19">
        <f t="shared" si="31"/>
        <v>0</v>
      </c>
      <c r="AD413" s="19">
        <f t="shared" si="32"/>
        <v>0</v>
      </c>
      <c r="AE413">
        <f t="shared" si="33"/>
        <v>0</v>
      </c>
    </row>
    <row r="414" spans="28:31" ht="15" customHeight="1">
      <c r="AB414" s="19">
        <f t="shared" si="30"/>
        <v>0</v>
      </c>
      <c r="AC414" s="19">
        <f t="shared" si="31"/>
        <v>0</v>
      </c>
      <c r="AD414" s="19">
        <f t="shared" si="32"/>
        <v>0</v>
      </c>
      <c r="AE414">
        <f t="shared" si="33"/>
        <v>0</v>
      </c>
    </row>
    <row r="415" spans="28:31" ht="15" customHeight="1">
      <c r="AB415" s="19">
        <f t="shared" si="30"/>
        <v>0</v>
      </c>
      <c r="AC415" s="19">
        <f t="shared" si="31"/>
        <v>0</v>
      </c>
      <c r="AD415" s="19">
        <f t="shared" si="32"/>
        <v>0</v>
      </c>
      <c r="AE415">
        <f t="shared" si="33"/>
        <v>0</v>
      </c>
    </row>
    <row r="416" spans="28:31" ht="15" customHeight="1">
      <c r="AB416" s="19">
        <f t="shared" si="30"/>
        <v>0</v>
      </c>
      <c r="AC416" s="19">
        <f t="shared" si="31"/>
        <v>0</v>
      </c>
      <c r="AD416" s="19">
        <f t="shared" si="32"/>
        <v>0</v>
      </c>
      <c r="AE416">
        <f t="shared" si="33"/>
        <v>0</v>
      </c>
    </row>
    <row r="417" spans="28:31" ht="15" customHeight="1">
      <c r="AB417" s="19">
        <f t="shared" si="30"/>
        <v>0</v>
      </c>
      <c r="AC417" s="19">
        <f t="shared" si="31"/>
        <v>0</v>
      </c>
      <c r="AD417" s="19">
        <f t="shared" si="32"/>
        <v>0</v>
      </c>
      <c r="AE417">
        <f t="shared" si="33"/>
        <v>0</v>
      </c>
    </row>
    <row r="418" spans="28:31" ht="15" customHeight="1">
      <c r="AB418" s="19">
        <f t="shared" si="30"/>
        <v>0</v>
      </c>
      <c r="AC418" s="19">
        <f t="shared" si="31"/>
        <v>0</v>
      </c>
      <c r="AD418" s="19">
        <f t="shared" si="32"/>
        <v>0</v>
      </c>
      <c r="AE418">
        <f t="shared" si="33"/>
        <v>0</v>
      </c>
    </row>
    <row r="419" spans="28:31" ht="15" customHeight="1">
      <c r="AB419" s="19">
        <f t="shared" si="30"/>
        <v>0</v>
      </c>
      <c r="AC419" s="19">
        <f t="shared" si="31"/>
        <v>0</v>
      </c>
      <c r="AD419" s="19">
        <f t="shared" si="32"/>
        <v>0</v>
      </c>
      <c r="AE419">
        <f t="shared" si="33"/>
        <v>0</v>
      </c>
    </row>
    <row r="420" spans="28:31" ht="15" customHeight="1">
      <c r="AB420" s="19">
        <f t="shared" si="30"/>
        <v>0</v>
      </c>
      <c r="AC420" s="19">
        <f t="shared" si="31"/>
        <v>0</v>
      </c>
      <c r="AD420" s="19">
        <f t="shared" si="32"/>
        <v>0</v>
      </c>
      <c r="AE420">
        <f t="shared" si="33"/>
        <v>0</v>
      </c>
    </row>
    <row r="421" spans="28:31" ht="15" customHeight="1">
      <c r="AB421" s="19">
        <f t="shared" si="30"/>
        <v>0</v>
      </c>
      <c r="AC421" s="19">
        <f t="shared" si="31"/>
        <v>0</v>
      </c>
      <c r="AD421" s="19">
        <f t="shared" si="32"/>
        <v>0</v>
      </c>
      <c r="AE421">
        <f t="shared" si="33"/>
        <v>0</v>
      </c>
    </row>
    <row r="422" spans="28:31" ht="15" customHeight="1">
      <c r="AB422" s="19">
        <f t="shared" si="30"/>
        <v>0</v>
      </c>
      <c r="AC422" s="19">
        <f t="shared" si="31"/>
        <v>0</v>
      </c>
      <c r="AD422" s="19">
        <f t="shared" si="32"/>
        <v>0</v>
      </c>
      <c r="AE422">
        <f t="shared" si="33"/>
        <v>0</v>
      </c>
    </row>
    <row r="423" spans="28:31" ht="15" customHeight="1">
      <c r="AB423" s="19">
        <f t="shared" si="30"/>
        <v>0</v>
      </c>
      <c r="AC423" s="19">
        <f t="shared" si="31"/>
        <v>0</v>
      </c>
      <c r="AD423" s="19">
        <f t="shared" si="32"/>
        <v>0</v>
      </c>
      <c r="AE423">
        <f t="shared" si="33"/>
        <v>0</v>
      </c>
    </row>
    <row r="424" spans="28:31" ht="15" customHeight="1">
      <c r="AB424" s="19">
        <f t="shared" si="30"/>
        <v>0</v>
      </c>
      <c r="AC424" s="19">
        <f t="shared" si="31"/>
        <v>0</v>
      </c>
      <c r="AD424" s="19">
        <f t="shared" si="32"/>
        <v>0</v>
      </c>
      <c r="AE424">
        <f t="shared" si="33"/>
        <v>0</v>
      </c>
    </row>
    <row r="425" spans="28:31" ht="15" customHeight="1">
      <c r="AB425" s="19">
        <f t="shared" si="30"/>
        <v>0</v>
      </c>
      <c r="AC425" s="19">
        <f t="shared" si="31"/>
        <v>0</v>
      </c>
      <c r="AD425" s="19">
        <f t="shared" si="32"/>
        <v>0</v>
      </c>
      <c r="AE425">
        <f t="shared" si="33"/>
        <v>0</v>
      </c>
    </row>
    <row r="426" spans="28:31" ht="15" customHeight="1">
      <c r="AB426" s="19">
        <f t="shared" si="30"/>
        <v>0</v>
      </c>
      <c r="AC426" s="19">
        <f t="shared" si="31"/>
        <v>0</v>
      </c>
      <c r="AD426" s="19">
        <f t="shared" si="32"/>
        <v>0</v>
      </c>
      <c r="AE426">
        <f t="shared" si="33"/>
        <v>0</v>
      </c>
    </row>
    <row r="427" spans="28:31" ht="15" customHeight="1">
      <c r="AB427" s="19">
        <f t="shared" si="30"/>
        <v>0</v>
      </c>
      <c r="AC427" s="19">
        <f t="shared" si="31"/>
        <v>0</v>
      </c>
      <c r="AD427" s="19">
        <f t="shared" si="32"/>
        <v>0</v>
      </c>
      <c r="AE427">
        <f t="shared" si="33"/>
        <v>0</v>
      </c>
    </row>
    <row r="428" spans="28:31" ht="15" customHeight="1">
      <c r="AB428" s="19">
        <f t="shared" si="30"/>
        <v>0</v>
      </c>
      <c r="AC428" s="19">
        <f t="shared" si="31"/>
        <v>0</v>
      </c>
      <c r="AD428" s="19">
        <f t="shared" si="32"/>
        <v>0</v>
      </c>
      <c r="AE428">
        <f t="shared" si="33"/>
        <v>0</v>
      </c>
    </row>
    <row r="429" spans="28:31" ht="15" customHeight="1">
      <c r="AB429" s="19">
        <f t="shared" si="30"/>
        <v>0</v>
      </c>
      <c r="AC429" s="19">
        <f t="shared" si="31"/>
        <v>0</v>
      </c>
      <c r="AD429" s="19">
        <f t="shared" si="32"/>
        <v>0</v>
      </c>
      <c r="AE429">
        <f t="shared" si="33"/>
        <v>0</v>
      </c>
    </row>
    <row r="430" spans="28:31" ht="15" customHeight="1">
      <c r="AB430" s="19">
        <f t="shared" si="30"/>
        <v>0</v>
      </c>
      <c r="AC430" s="19">
        <f t="shared" si="31"/>
        <v>0</v>
      </c>
      <c r="AD430" s="19">
        <f t="shared" si="32"/>
        <v>0</v>
      </c>
      <c r="AE430">
        <f t="shared" si="33"/>
        <v>0</v>
      </c>
    </row>
    <row r="431" spans="28:31" ht="15" customHeight="1">
      <c r="AB431" s="19">
        <f t="shared" si="30"/>
        <v>0</v>
      </c>
      <c r="AC431" s="19">
        <f t="shared" si="31"/>
        <v>0</v>
      </c>
      <c r="AD431" s="19">
        <f t="shared" si="32"/>
        <v>0</v>
      </c>
      <c r="AE431">
        <f t="shared" si="33"/>
        <v>0</v>
      </c>
    </row>
    <row r="432" spans="28:31" ht="15" customHeight="1">
      <c r="AB432" s="19">
        <f t="shared" si="30"/>
        <v>0</v>
      </c>
      <c r="AC432" s="19">
        <f t="shared" si="31"/>
        <v>0</v>
      </c>
      <c r="AD432" s="19">
        <f t="shared" si="32"/>
        <v>0</v>
      </c>
      <c r="AE432">
        <f t="shared" si="33"/>
        <v>0</v>
      </c>
    </row>
    <row r="433" spans="28:31" ht="15" customHeight="1">
      <c r="AB433" s="19">
        <f t="shared" si="30"/>
        <v>0</v>
      </c>
      <c r="AC433" s="19">
        <f t="shared" si="31"/>
        <v>0</v>
      </c>
      <c r="AD433" s="19">
        <f t="shared" si="32"/>
        <v>0</v>
      </c>
      <c r="AE433">
        <f t="shared" si="33"/>
        <v>0</v>
      </c>
    </row>
    <row r="434" spans="28:31" ht="15" customHeight="1">
      <c r="AB434" s="19">
        <f t="shared" si="30"/>
        <v>0</v>
      </c>
      <c r="AC434" s="19">
        <f t="shared" si="31"/>
        <v>0</v>
      </c>
      <c r="AD434" s="19">
        <f t="shared" si="32"/>
        <v>0</v>
      </c>
      <c r="AE434">
        <f t="shared" si="33"/>
        <v>0</v>
      </c>
    </row>
    <row r="435" spans="28:31" ht="15" customHeight="1">
      <c r="AB435" s="19">
        <f t="shared" si="30"/>
        <v>0</v>
      </c>
      <c r="AC435" s="19">
        <f t="shared" si="31"/>
        <v>0</v>
      </c>
      <c r="AD435" s="19">
        <f t="shared" si="32"/>
        <v>0</v>
      </c>
      <c r="AE435">
        <f t="shared" si="33"/>
        <v>0</v>
      </c>
    </row>
    <row r="436" spans="28:31" ht="15" customHeight="1">
      <c r="AB436" s="19">
        <f t="shared" si="30"/>
        <v>0</v>
      </c>
      <c r="AC436" s="19">
        <f t="shared" si="31"/>
        <v>0</v>
      </c>
      <c r="AD436" s="19">
        <f t="shared" si="32"/>
        <v>0</v>
      </c>
      <c r="AE436">
        <f t="shared" si="33"/>
        <v>0</v>
      </c>
    </row>
    <row r="437" spans="28:31" ht="15" customHeight="1">
      <c r="AB437" s="19">
        <f t="shared" si="30"/>
        <v>0</v>
      </c>
      <c r="AC437" s="19">
        <f t="shared" si="31"/>
        <v>0</v>
      </c>
      <c r="AD437" s="19">
        <f t="shared" si="32"/>
        <v>0</v>
      </c>
      <c r="AE437">
        <f t="shared" si="33"/>
        <v>0</v>
      </c>
    </row>
    <row r="438" spans="28:31" ht="15" customHeight="1">
      <c r="AB438" s="19">
        <f t="shared" si="30"/>
        <v>0</v>
      </c>
      <c r="AC438" s="19">
        <f t="shared" si="31"/>
        <v>0</v>
      </c>
      <c r="AD438" s="19">
        <f t="shared" si="32"/>
        <v>0</v>
      </c>
      <c r="AE438">
        <f t="shared" si="33"/>
        <v>0</v>
      </c>
    </row>
    <row r="439" spans="28:31" ht="15" customHeight="1">
      <c r="AB439" s="19">
        <f t="shared" si="30"/>
        <v>0</v>
      </c>
      <c r="AC439" s="19">
        <f t="shared" si="31"/>
        <v>0</v>
      </c>
      <c r="AD439" s="19">
        <f t="shared" si="32"/>
        <v>0</v>
      </c>
      <c r="AE439">
        <f t="shared" si="33"/>
        <v>0</v>
      </c>
    </row>
    <row r="440" spans="28:31" ht="15" customHeight="1">
      <c r="AB440" s="19">
        <f t="shared" si="30"/>
        <v>0</v>
      </c>
      <c r="AC440" s="19">
        <f t="shared" si="31"/>
        <v>0</v>
      </c>
      <c r="AD440" s="19">
        <f t="shared" si="32"/>
        <v>0</v>
      </c>
      <c r="AE440">
        <f t="shared" si="33"/>
        <v>0</v>
      </c>
    </row>
    <row r="441" spans="28:31" ht="15" customHeight="1">
      <c r="AB441" s="19">
        <f t="shared" si="30"/>
        <v>0</v>
      </c>
      <c r="AC441" s="19">
        <f t="shared" si="31"/>
        <v>0</v>
      </c>
      <c r="AD441" s="19">
        <f t="shared" si="32"/>
        <v>0</v>
      </c>
      <c r="AE441">
        <f t="shared" si="33"/>
        <v>0</v>
      </c>
    </row>
    <row r="442" spans="28:31" ht="15" customHeight="1">
      <c r="AB442" s="19">
        <f t="shared" si="30"/>
        <v>0</v>
      </c>
      <c r="AC442" s="19">
        <f t="shared" si="31"/>
        <v>0</v>
      </c>
      <c r="AD442" s="19">
        <f t="shared" si="32"/>
        <v>0</v>
      </c>
      <c r="AE442">
        <f t="shared" si="33"/>
        <v>0</v>
      </c>
    </row>
    <row r="443" spans="28:31" ht="15" customHeight="1">
      <c r="AB443" s="19">
        <f t="shared" si="30"/>
        <v>0</v>
      </c>
      <c r="AC443" s="19">
        <f t="shared" si="31"/>
        <v>0</v>
      </c>
      <c r="AD443" s="19">
        <f t="shared" si="32"/>
        <v>0</v>
      </c>
      <c r="AE443">
        <f t="shared" si="33"/>
        <v>0</v>
      </c>
    </row>
    <row r="444" spans="28:31" ht="15" customHeight="1">
      <c r="AB444" s="19">
        <f t="shared" si="30"/>
        <v>0</v>
      </c>
      <c r="AC444" s="19">
        <f t="shared" si="31"/>
        <v>0</v>
      </c>
      <c r="AD444" s="19">
        <f t="shared" si="32"/>
        <v>0</v>
      </c>
      <c r="AE444">
        <f t="shared" si="33"/>
        <v>0</v>
      </c>
    </row>
    <row r="445" spans="28:31" ht="15" customHeight="1">
      <c r="AB445" s="19">
        <f t="shared" si="30"/>
        <v>0</v>
      </c>
      <c r="AC445" s="19">
        <f t="shared" si="31"/>
        <v>0</v>
      </c>
      <c r="AD445" s="19">
        <f t="shared" si="32"/>
        <v>0</v>
      </c>
      <c r="AE445">
        <f t="shared" si="33"/>
        <v>0</v>
      </c>
    </row>
    <row r="446" spans="28:31" ht="15" customHeight="1">
      <c r="AB446" s="19">
        <f t="shared" si="30"/>
        <v>0</v>
      </c>
      <c r="AC446" s="19">
        <f t="shared" si="31"/>
        <v>0</v>
      </c>
      <c r="AD446" s="19">
        <f t="shared" si="32"/>
        <v>0</v>
      </c>
      <c r="AE446">
        <f t="shared" si="33"/>
        <v>0</v>
      </c>
    </row>
    <row r="447" spans="28:31" ht="15" customHeight="1">
      <c r="AB447" s="19">
        <f t="shared" si="30"/>
        <v>0</v>
      </c>
      <c r="AC447" s="19">
        <f t="shared" si="31"/>
        <v>0</v>
      </c>
      <c r="AD447" s="19">
        <f t="shared" si="32"/>
        <v>0</v>
      </c>
      <c r="AE447">
        <f t="shared" si="33"/>
        <v>0</v>
      </c>
    </row>
    <row r="448" spans="28:31" ht="15" customHeight="1">
      <c r="AB448" s="19">
        <f t="shared" si="30"/>
        <v>0</v>
      </c>
      <c r="AC448" s="19">
        <f t="shared" si="31"/>
        <v>0</v>
      </c>
      <c r="AD448" s="19">
        <f t="shared" si="32"/>
        <v>0</v>
      </c>
      <c r="AE448">
        <f t="shared" si="33"/>
        <v>0</v>
      </c>
    </row>
    <row r="449" spans="28:31" ht="15" customHeight="1">
      <c r="AB449" s="19">
        <f t="shared" si="30"/>
        <v>0</v>
      </c>
      <c r="AC449" s="19">
        <f t="shared" si="31"/>
        <v>0</v>
      </c>
      <c r="AD449" s="19">
        <f t="shared" si="32"/>
        <v>0</v>
      </c>
      <c r="AE449">
        <f t="shared" si="33"/>
        <v>0</v>
      </c>
    </row>
    <row r="450" spans="28:31" ht="15" customHeight="1">
      <c r="AB450" s="19">
        <f t="shared" ref="AB450:AB513" si="34">IF(R_SELECT_AGENCY=A525,1,0)</f>
        <v>0</v>
      </c>
      <c r="AC450" s="19">
        <f t="shared" ref="AC450:AC513" si="35">IF(R_YEAR=B525,1,0)</f>
        <v>0</v>
      </c>
      <c r="AD450" s="19">
        <f t="shared" ref="AD450:AD513" si="36">IF(R_GROUP=C525,1,0)</f>
        <v>0</v>
      </c>
      <c r="AE450">
        <f t="shared" si="33"/>
        <v>0</v>
      </c>
    </row>
    <row r="451" spans="28:31" ht="15" customHeight="1">
      <c r="AB451" s="19">
        <f t="shared" si="34"/>
        <v>0</v>
      </c>
      <c r="AC451" s="19">
        <f t="shared" si="35"/>
        <v>0</v>
      </c>
      <c r="AD451" s="19">
        <f t="shared" si="36"/>
        <v>0</v>
      </c>
      <c r="AE451">
        <f t="shared" ref="AE451:AE514" si="37">AB451*AC451*AD451</f>
        <v>0</v>
      </c>
    </row>
    <row r="452" spans="28:31" ht="15" customHeight="1">
      <c r="AB452" s="19">
        <f t="shared" si="34"/>
        <v>0</v>
      </c>
      <c r="AC452" s="19">
        <f t="shared" si="35"/>
        <v>0</v>
      </c>
      <c r="AD452" s="19">
        <f t="shared" si="36"/>
        <v>0</v>
      </c>
      <c r="AE452">
        <f t="shared" si="37"/>
        <v>0</v>
      </c>
    </row>
    <row r="453" spans="28:31" ht="15" customHeight="1">
      <c r="AB453" s="19">
        <f t="shared" si="34"/>
        <v>0</v>
      </c>
      <c r="AC453" s="19">
        <f t="shared" si="35"/>
        <v>0</v>
      </c>
      <c r="AD453" s="19">
        <f t="shared" si="36"/>
        <v>0</v>
      </c>
      <c r="AE453">
        <f t="shared" si="37"/>
        <v>0</v>
      </c>
    </row>
    <row r="454" spans="28:31" ht="15" customHeight="1">
      <c r="AB454" s="19">
        <f t="shared" si="34"/>
        <v>0</v>
      </c>
      <c r="AC454" s="19">
        <f t="shared" si="35"/>
        <v>0</v>
      </c>
      <c r="AD454" s="19">
        <f t="shared" si="36"/>
        <v>0</v>
      </c>
      <c r="AE454">
        <f t="shared" si="37"/>
        <v>0</v>
      </c>
    </row>
    <row r="455" spans="28:31" ht="15" customHeight="1">
      <c r="AB455" s="19">
        <f t="shared" si="34"/>
        <v>0</v>
      </c>
      <c r="AC455" s="19">
        <f t="shared" si="35"/>
        <v>0</v>
      </c>
      <c r="AD455" s="19">
        <f t="shared" si="36"/>
        <v>0</v>
      </c>
      <c r="AE455">
        <f t="shared" si="37"/>
        <v>0</v>
      </c>
    </row>
    <row r="456" spans="28:31" ht="15" customHeight="1">
      <c r="AB456" s="19">
        <f t="shared" si="34"/>
        <v>0</v>
      </c>
      <c r="AC456" s="19">
        <f t="shared" si="35"/>
        <v>0</v>
      </c>
      <c r="AD456" s="19">
        <f t="shared" si="36"/>
        <v>0</v>
      </c>
      <c r="AE456">
        <f t="shared" si="37"/>
        <v>0</v>
      </c>
    </row>
    <row r="457" spans="28:31" ht="15" customHeight="1">
      <c r="AB457" s="19">
        <f t="shared" si="34"/>
        <v>0</v>
      </c>
      <c r="AC457" s="19">
        <f t="shared" si="35"/>
        <v>0</v>
      </c>
      <c r="AD457" s="19">
        <f t="shared" si="36"/>
        <v>0</v>
      </c>
      <c r="AE457">
        <f t="shared" si="37"/>
        <v>0</v>
      </c>
    </row>
    <row r="458" spans="28:31" ht="15" customHeight="1">
      <c r="AB458" s="19">
        <f t="shared" si="34"/>
        <v>0</v>
      </c>
      <c r="AC458" s="19">
        <f t="shared" si="35"/>
        <v>0</v>
      </c>
      <c r="AD458" s="19">
        <f t="shared" si="36"/>
        <v>0</v>
      </c>
      <c r="AE458">
        <f t="shared" si="37"/>
        <v>0</v>
      </c>
    </row>
    <row r="459" spans="28:31" ht="15" customHeight="1">
      <c r="AB459" s="19">
        <f t="shared" si="34"/>
        <v>0</v>
      </c>
      <c r="AC459" s="19">
        <f t="shared" si="35"/>
        <v>0</v>
      </c>
      <c r="AD459" s="19">
        <f t="shared" si="36"/>
        <v>0</v>
      </c>
      <c r="AE459">
        <f t="shared" si="37"/>
        <v>0</v>
      </c>
    </row>
    <row r="460" spans="28:31" ht="15" customHeight="1">
      <c r="AB460" s="19">
        <f t="shared" si="34"/>
        <v>0</v>
      </c>
      <c r="AC460" s="19">
        <f t="shared" si="35"/>
        <v>0</v>
      </c>
      <c r="AD460" s="19">
        <f t="shared" si="36"/>
        <v>0</v>
      </c>
      <c r="AE460">
        <f t="shared" si="37"/>
        <v>0</v>
      </c>
    </row>
    <row r="461" spans="28:31" ht="15" customHeight="1">
      <c r="AB461" s="19">
        <f t="shared" si="34"/>
        <v>0</v>
      </c>
      <c r="AC461" s="19">
        <f t="shared" si="35"/>
        <v>0</v>
      </c>
      <c r="AD461" s="19">
        <f t="shared" si="36"/>
        <v>0</v>
      </c>
      <c r="AE461">
        <f t="shared" si="37"/>
        <v>0</v>
      </c>
    </row>
    <row r="462" spans="28:31" ht="15" customHeight="1">
      <c r="AB462" s="19">
        <f t="shared" si="34"/>
        <v>0</v>
      </c>
      <c r="AC462" s="19">
        <f t="shared" si="35"/>
        <v>0</v>
      </c>
      <c r="AD462" s="19">
        <f t="shared" si="36"/>
        <v>0</v>
      </c>
      <c r="AE462">
        <f t="shared" si="37"/>
        <v>0</v>
      </c>
    </row>
    <row r="463" spans="28:31" ht="15" customHeight="1">
      <c r="AB463" s="19">
        <f t="shared" si="34"/>
        <v>0</v>
      </c>
      <c r="AC463" s="19">
        <f t="shared" si="35"/>
        <v>0</v>
      </c>
      <c r="AD463" s="19">
        <f t="shared" si="36"/>
        <v>0</v>
      </c>
      <c r="AE463">
        <f t="shared" si="37"/>
        <v>0</v>
      </c>
    </row>
    <row r="464" spans="28:31" ht="15" customHeight="1">
      <c r="AB464" s="19">
        <f t="shared" si="34"/>
        <v>0</v>
      </c>
      <c r="AC464" s="19">
        <f t="shared" si="35"/>
        <v>0</v>
      </c>
      <c r="AD464" s="19">
        <f t="shared" si="36"/>
        <v>0</v>
      </c>
      <c r="AE464">
        <f t="shared" si="37"/>
        <v>0</v>
      </c>
    </row>
    <row r="465" spans="28:31" ht="15" customHeight="1">
      <c r="AB465" s="19">
        <f t="shared" si="34"/>
        <v>0</v>
      </c>
      <c r="AC465" s="19">
        <f t="shared" si="35"/>
        <v>0</v>
      </c>
      <c r="AD465" s="19">
        <f t="shared" si="36"/>
        <v>0</v>
      </c>
      <c r="AE465">
        <f t="shared" si="37"/>
        <v>0</v>
      </c>
    </row>
    <row r="466" spans="28:31" ht="15" customHeight="1">
      <c r="AB466" s="19">
        <f t="shared" si="34"/>
        <v>0</v>
      </c>
      <c r="AC466" s="19">
        <f t="shared" si="35"/>
        <v>0</v>
      </c>
      <c r="AD466" s="19">
        <f t="shared" si="36"/>
        <v>0</v>
      </c>
      <c r="AE466">
        <f t="shared" si="37"/>
        <v>0</v>
      </c>
    </row>
    <row r="467" spans="28:31" ht="15" customHeight="1">
      <c r="AB467" s="19">
        <f t="shared" si="34"/>
        <v>0</v>
      </c>
      <c r="AC467" s="19">
        <f t="shared" si="35"/>
        <v>0</v>
      </c>
      <c r="AD467" s="19">
        <f t="shared" si="36"/>
        <v>0</v>
      </c>
      <c r="AE467">
        <f t="shared" si="37"/>
        <v>0</v>
      </c>
    </row>
    <row r="468" spans="28:31" ht="15" customHeight="1">
      <c r="AB468" s="19">
        <f t="shared" si="34"/>
        <v>0</v>
      </c>
      <c r="AC468" s="19">
        <f t="shared" si="35"/>
        <v>0</v>
      </c>
      <c r="AD468" s="19">
        <f t="shared" si="36"/>
        <v>0</v>
      </c>
      <c r="AE468">
        <f t="shared" si="37"/>
        <v>0</v>
      </c>
    </row>
    <row r="469" spans="28:31" ht="15" customHeight="1">
      <c r="AB469" s="19">
        <f t="shared" si="34"/>
        <v>0</v>
      </c>
      <c r="AC469" s="19">
        <f t="shared" si="35"/>
        <v>0</v>
      </c>
      <c r="AD469" s="19">
        <f t="shared" si="36"/>
        <v>0</v>
      </c>
      <c r="AE469">
        <f t="shared" si="37"/>
        <v>0</v>
      </c>
    </row>
    <row r="470" spans="28:31" ht="15" customHeight="1">
      <c r="AB470" s="19">
        <f t="shared" si="34"/>
        <v>0</v>
      </c>
      <c r="AC470" s="19">
        <f t="shared" si="35"/>
        <v>0</v>
      </c>
      <c r="AD470" s="19">
        <f t="shared" si="36"/>
        <v>0</v>
      </c>
      <c r="AE470">
        <f t="shared" si="37"/>
        <v>0</v>
      </c>
    </row>
    <row r="471" spans="28:31" ht="15" customHeight="1">
      <c r="AB471" s="19">
        <f t="shared" si="34"/>
        <v>0</v>
      </c>
      <c r="AC471" s="19">
        <f t="shared" si="35"/>
        <v>0</v>
      </c>
      <c r="AD471" s="19">
        <f t="shared" si="36"/>
        <v>0</v>
      </c>
      <c r="AE471">
        <f t="shared" si="37"/>
        <v>0</v>
      </c>
    </row>
    <row r="472" spans="28:31" ht="15" customHeight="1">
      <c r="AB472" s="19">
        <f t="shared" si="34"/>
        <v>0</v>
      </c>
      <c r="AC472" s="19">
        <f t="shared" si="35"/>
        <v>0</v>
      </c>
      <c r="AD472" s="19">
        <f t="shared" si="36"/>
        <v>0</v>
      </c>
      <c r="AE472">
        <f t="shared" si="37"/>
        <v>0</v>
      </c>
    </row>
    <row r="473" spans="28:31" ht="15" customHeight="1">
      <c r="AB473" s="19">
        <f t="shared" si="34"/>
        <v>0</v>
      </c>
      <c r="AC473" s="19">
        <f t="shared" si="35"/>
        <v>0</v>
      </c>
      <c r="AD473" s="19">
        <f t="shared" si="36"/>
        <v>0</v>
      </c>
      <c r="AE473">
        <f t="shared" si="37"/>
        <v>0</v>
      </c>
    </row>
    <row r="474" spans="28:31" ht="15" customHeight="1">
      <c r="AB474" s="19">
        <f t="shared" si="34"/>
        <v>0</v>
      </c>
      <c r="AC474" s="19">
        <f t="shared" si="35"/>
        <v>0</v>
      </c>
      <c r="AD474" s="19">
        <f t="shared" si="36"/>
        <v>0</v>
      </c>
      <c r="AE474">
        <f t="shared" si="37"/>
        <v>0</v>
      </c>
    </row>
    <row r="475" spans="28:31" ht="15" customHeight="1">
      <c r="AB475" s="19">
        <f t="shared" si="34"/>
        <v>0</v>
      </c>
      <c r="AC475" s="19">
        <f t="shared" si="35"/>
        <v>0</v>
      </c>
      <c r="AD475" s="19">
        <f t="shared" si="36"/>
        <v>0</v>
      </c>
      <c r="AE475">
        <f t="shared" si="37"/>
        <v>0</v>
      </c>
    </row>
    <row r="476" spans="28:31" ht="15" customHeight="1">
      <c r="AB476" s="19">
        <f t="shared" si="34"/>
        <v>0</v>
      </c>
      <c r="AC476" s="19">
        <f t="shared" si="35"/>
        <v>0</v>
      </c>
      <c r="AD476" s="19">
        <f t="shared" si="36"/>
        <v>0</v>
      </c>
      <c r="AE476">
        <f t="shared" si="37"/>
        <v>0</v>
      </c>
    </row>
    <row r="477" spans="28:31" ht="15" customHeight="1">
      <c r="AB477" s="19">
        <f t="shared" si="34"/>
        <v>0</v>
      </c>
      <c r="AC477" s="19">
        <f t="shared" si="35"/>
        <v>0</v>
      </c>
      <c r="AD477" s="19">
        <f t="shared" si="36"/>
        <v>0</v>
      </c>
      <c r="AE477">
        <f t="shared" si="37"/>
        <v>0</v>
      </c>
    </row>
    <row r="478" spans="28:31" ht="15" customHeight="1">
      <c r="AB478" s="19">
        <f t="shared" si="34"/>
        <v>0</v>
      </c>
      <c r="AC478" s="19">
        <f t="shared" si="35"/>
        <v>0</v>
      </c>
      <c r="AD478" s="19">
        <f t="shared" si="36"/>
        <v>0</v>
      </c>
      <c r="AE478">
        <f t="shared" si="37"/>
        <v>0</v>
      </c>
    </row>
    <row r="479" spans="28:31" ht="15" customHeight="1">
      <c r="AB479" s="19">
        <f t="shared" si="34"/>
        <v>0</v>
      </c>
      <c r="AC479" s="19">
        <f t="shared" si="35"/>
        <v>0</v>
      </c>
      <c r="AD479" s="19">
        <f t="shared" si="36"/>
        <v>0</v>
      </c>
      <c r="AE479">
        <f t="shared" si="37"/>
        <v>0</v>
      </c>
    </row>
    <row r="480" spans="28:31" ht="15" customHeight="1">
      <c r="AB480" s="19">
        <f t="shared" si="34"/>
        <v>0</v>
      </c>
      <c r="AC480" s="19">
        <f t="shared" si="35"/>
        <v>0</v>
      </c>
      <c r="AD480" s="19">
        <f t="shared" si="36"/>
        <v>0</v>
      </c>
      <c r="AE480">
        <f t="shared" si="37"/>
        <v>0</v>
      </c>
    </row>
    <row r="481" spans="28:31" ht="15" customHeight="1">
      <c r="AB481" s="19">
        <f t="shared" si="34"/>
        <v>0</v>
      </c>
      <c r="AC481" s="19">
        <f t="shared" si="35"/>
        <v>0</v>
      </c>
      <c r="AD481" s="19">
        <f t="shared" si="36"/>
        <v>0</v>
      </c>
      <c r="AE481">
        <f t="shared" si="37"/>
        <v>0</v>
      </c>
    </row>
    <row r="482" spans="28:31" ht="15" customHeight="1">
      <c r="AB482" s="19">
        <f t="shared" si="34"/>
        <v>0</v>
      </c>
      <c r="AC482" s="19">
        <f t="shared" si="35"/>
        <v>0</v>
      </c>
      <c r="AD482" s="19">
        <f t="shared" si="36"/>
        <v>0</v>
      </c>
      <c r="AE482">
        <f t="shared" si="37"/>
        <v>0</v>
      </c>
    </row>
    <row r="483" spans="28:31" ht="15" customHeight="1">
      <c r="AB483" s="19">
        <f t="shared" si="34"/>
        <v>0</v>
      </c>
      <c r="AC483" s="19">
        <f t="shared" si="35"/>
        <v>0</v>
      </c>
      <c r="AD483" s="19">
        <f t="shared" si="36"/>
        <v>0</v>
      </c>
      <c r="AE483">
        <f t="shared" si="37"/>
        <v>0</v>
      </c>
    </row>
    <row r="484" spans="28:31" ht="15" customHeight="1">
      <c r="AB484" s="19">
        <f t="shared" si="34"/>
        <v>0</v>
      </c>
      <c r="AC484" s="19">
        <f t="shared" si="35"/>
        <v>0</v>
      </c>
      <c r="AD484" s="19">
        <f t="shared" si="36"/>
        <v>0</v>
      </c>
      <c r="AE484">
        <f t="shared" si="37"/>
        <v>0</v>
      </c>
    </row>
    <row r="485" spans="28:31" ht="15" customHeight="1">
      <c r="AB485" s="19">
        <f t="shared" si="34"/>
        <v>0</v>
      </c>
      <c r="AC485" s="19">
        <f t="shared" si="35"/>
        <v>0</v>
      </c>
      <c r="AD485" s="19">
        <f t="shared" si="36"/>
        <v>0</v>
      </c>
      <c r="AE485">
        <f t="shared" si="37"/>
        <v>0</v>
      </c>
    </row>
    <row r="486" spans="28:31" ht="15" customHeight="1">
      <c r="AB486" s="19">
        <f t="shared" si="34"/>
        <v>0</v>
      </c>
      <c r="AC486" s="19">
        <f t="shared" si="35"/>
        <v>0</v>
      </c>
      <c r="AD486" s="19">
        <f t="shared" si="36"/>
        <v>0</v>
      </c>
      <c r="AE486">
        <f t="shared" si="37"/>
        <v>0</v>
      </c>
    </row>
    <row r="487" spans="28:31" ht="15" customHeight="1">
      <c r="AB487" s="19">
        <f t="shared" si="34"/>
        <v>0</v>
      </c>
      <c r="AC487" s="19">
        <f t="shared" si="35"/>
        <v>0</v>
      </c>
      <c r="AD487" s="19">
        <f t="shared" si="36"/>
        <v>0</v>
      </c>
      <c r="AE487">
        <f t="shared" si="37"/>
        <v>0</v>
      </c>
    </row>
    <row r="488" spans="28:31" ht="15" customHeight="1">
      <c r="AB488" s="19">
        <f t="shared" si="34"/>
        <v>0</v>
      </c>
      <c r="AC488" s="19">
        <f t="shared" si="35"/>
        <v>0</v>
      </c>
      <c r="AD488" s="19">
        <f t="shared" si="36"/>
        <v>0</v>
      </c>
      <c r="AE488">
        <f t="shared" si="37"/>
        <v>0</v>
      </c>
    </row>
    <row r="489" spans="28:31" ht="15" customHeight="1">
      <c r="AB489" s="19">
        <f t="shared" si="34"/>
        <v>0</v>
      </c>
      <c r="AC489" s="19">
        <f t="shared" si="35"/>
        <v>0</v>
      </c>
      <c r="AD489" s="19">
        <f t="shared" si="36"/>
        <v>0</v>
      </c>
      <c r="AE489">
        <f t="shared" si="37"/>
        <v>0</v>
      </c>
    </row>
    <row r="490" spans="28:31" ht="15" customHeight="1">
      <c r="AB490" s="19">
        <f t="shared" si="34"/>
        <v>0</v>
      </c>
      <c r="AC490" s="19">
        <f t="shared" si="35"/>
        <v>0</v>
      </c>
      <c r="AD490" s="19">
        <f t="shared" si="36"/>
        <v>0</v>
      </c>
      <c r="AE490">
        <f t="shared" si="37"/>
        <v>0</v>
      </c>
    </row>
    <row r="491" spans="28:31" ht="15" customHeight="1">
      <c r="AB491" s="19">
        <f t="shared" si="34"/>
        <v>0</v>
      </c>
      <c r="AC491" s="19">
        <f t="shared" si="35"/>
        <v>0</v>
      </c>
      <c r="AD491" s="19">
        <f t="shared" si="36"/>
        <v>0</v>
      </c>
      <c r="AE491">
        <f t="shared" si="37"/>
        <v>0</v>
      </c>
    </row>
    <row r="492" spans="28:31" ht="15" customHeight="1">
      <c r="AB492" s="19">
        <f t="shared" si="34"/>
        <v>0</v>
      </c>
      <c r="AC492" s="19">
        <f t="shared" si="35"/>
        <v>0</v>
      </c>
      <c r="AD492" s="19">
        <f t="shared" si="36"/>
        <v>0</v>
      </c>
      <c r="AE492">
        <f t="shared" si="37"/>
        <v>0</v>
      </c>
    </row>
    <row r="493" spans="28:31" ht="15" customHeight="1">
      <c r="AB493" s="19">
        <f t="shared" si="34"/>
        <v>0</v>
      </c>
      <c r="AC493" s="19">
        <f t="shared" si="35"/>
        <v>0</v>
      </c>
      <c r="AD493" s="19">
        <f t="shared" si="36"/>
        <v>0</v>
      </c>
      <c r="AE493">
        <f t="shared" si="37"/>
        <v>0</v>
      </c>
    </row>
    <row r="494" spans="28:31" ht="15" customHeight="1">
      <c r="AB494" s="19">
        <f t="shared" si="34"/>
        <v>0</v>
      </c>
      <c r="AC494" s="19">
        <f t="shared" si="35"/>
        <v>0</v>
      </c>
      <c r="AD494" s="19">
        <f t="shared" si="36"/>
        <v>0</v>
      </c>
      <c r="AE494">
        <f t="shared" si="37"/>
        <v>0</v>
      </c>
    </row>
    <row r="495" spans="28:31" ht="15" customHeight="1">
      <c r="AB495" s="19">
        <f t="shared" si="34"/>
        <v>0</v>
      </c>
      <c r="AC495" s="19">
        <f t="shared" si="35"/>
        <v>0</v>
      </c>
      <c r="AD495" s="19">
        <f t="shared" si="36"/>
        <v>0</v>
      </c>
      <c r="AE495">
        <f t="shared" si="37"/>
        <v>0</v>
      </c>
    </row>
    <row r="496" spans="28:31" ht="15" customHeight="1">
      <c r="AB496" s="19">
        <f t="shared" si="34"/>
        <v>0</v>
      </c>
      <c r="AC496" s="19">
        <f t="shared" si="35"/>
        <v>0</v>
      </c>
      <c r="AD496" s="19">
        <f t="shared" si="36"/>
        <v>0</v>
      </c>
      <c r="AE496">
        <f t="shared" si="37"/>
        <v>0</v>
      </c>
    </row>
    <row r="497" spans="28:31" ht="15" customHeight="1">
      <c r="AB497" s="19">
        <f t="shared" si="34"/>
        <v>0</v>
      </c>
      <c r="AC497" s="19">
        <f t="shared" si="35"/>
        <v>0</v>
      </c>
      <c r="AD497" s="19">
        <f t="shared" si="36"/>
        <v>0</v>
      </c>
      <c r="AE497">
        <f t="shared" si="37"/>
        <v>0</v>
      </c>
    </row>
    <row r="498" spans="28:31" ht="15" customHeight="1">
      <c r="AB498" s="19">
        <f t="shared" si="34"/>
        <v>0</v>
      </c>
      <c r="AC498" s="19">
        <f t="shared" si="35"/>
        <v>0</v>
      </c>
      <c r="AD498" s="19">
        <f t="shared" si="36"/>
        <v>0</v>
      </c>
      <c r="AE498">
        <f t="shared" si="37"/>
        <v>0</v>
      </c>
    </row>
    <row r="499" spans="28:31" ht="15" customHeight="1">
      <c r="AB499" s="19">
        <f t="shared" si="34"/>
        <v>0</v>
      </c>
      <c r="AC499" s="19">
        <f t="shared" si="35"/>
        <v>0</v>
      </c>
      <c r="AD499" s="19">
        <f t="shared" si="36"/>
        <v>0</v>
      </c>
      <c r="AE499">
        <f t="shared" si="37"/>
        <v>0</v>
      </c>
    </row>
    <row r="500" spans="28:31" ht="15" customHeight="1">
      <c r="AB500" s="19">
        <f t="shared" si="34"/>
        <v>0</v>
      </c>
      <c r="AC500" s="19">
        <f t="shared" si="35"/>
        <v>0</v>
      </c>
      <c r="AD500" s="19">
        <f t="shared" si="36"/>
        <v>0</v>
      </c>
      <c r="AE500">
        <f t="shared" si="37"/>
        <v>0</v>
      </c>
    </row>
    <row r="501" spans="28:31" ht="15" customHeight="1">
      <c r="AB501" s="19">
        <f t="shared" si="34"/>
        <v>0</v>
      </c>
      <c r="AC501" s="19">
        <f t="shared" si="35"/>
        <v>0</v>
      </c>
      <c r="AD501" s="19">
        <f t="shared" si="36"/>
        <v>0</v>
      </c>
      <c r="AE501">
        <f t="shared" si="37"/>
        <v>0</v>
      </c>
    </row>
    <row r="502" spans="28:31" ht="15" customHeight="1">
      <c r="AB502" s="19">
        <f t="shared" si="34"/>
        <v>0</v>
      </c>
      <c r="AC502" s="19">
        <f t="shared" si="35"/>
        <v>0</v>
      </c>
      <c r="AD502" s="19">
        <f t="shared" si="36"/>
        <v>0</v>
      </c>
      <c r="AE502">
        <f t="shared" si="37"/>
        <v>0</v>
      </c>
    </row>
    <row r="503" spans="28:31" ht="15" customHeight="1">
      <c r="AB503" s="19">
        <f t="shared" si="34"/>
        <v>0</v>
      </c>
      <c r="AC503" s="19">
        <f t="shared" si="35"/>
        <v>0</v>
      </c>
      <c r="AD503" s="19">
        <f t="shared" si="36"/>
        <v>0</v>
      </c>
      <c r="AE503">
        <f t="shared" si="37"/>
        <v>0</v>
      </c>
    </row>
    <row r="504" spans="28:31" ht="15" customHeight="1">
      <c r="AB504" s="19">
        <f t="shared" si="34"/>
        <v>0</v>
      </c>
      <c r="AC504" s="19">
        <f t="shared" si="35"/>
        <v>0</v>
      </c>
      <c r="AD504" s="19">
        <f t="shared" si="36"/>
        <v>0</v>
      </c>
      <c r="AE504">
        <f t="shared" si="37"/>
        <v>0</v>
      </c>
    </row>
    <row r="505" spans="28:31" ht="15" customHeight="1">
      <c r="AB505" s="19">
        <f t="shared" si="34"/>
        <v>0</v>
      </c>
      <c r="AC505" s="19">
        <f t="shared" si="35"/>
        <v>0</v>
      </c>
      <c r="AD505" s="19">
        <f t="shared" si="36"/>
        <v>0</v>
      </c>
      <c r="AE505">
        <f t="shared" si="37"/>
        <v>0</v>
      </c>
    </row>
    <row r="506" spans="28:31" ht="15" customHeight="1">
      <c r="AB506" s="19">
        <f t="shared" si="34"/>
        <v>0</v>
      </c>
      <c r="AC506" s="19">
        <f t="shared" si="35"/>
        <v>0</v>
      </c>
      <c r="AD506" s="19">
        <f t="shared" si="36"/>
        <v>0</v>
      </c>
      <c r="AE506">
        <f t="shared" si="37"/>
        <v>0</v>
      </c>
    </row>
    <row r="507" spans="28:31" ht="15" customHeight="1">
      <c r="AB507" s="19">
        <f t="shared" si="34"/>
        <v>0</v>
      </c>
      <c r="AC507" s="19">
        <f t="shared" si="35"/>
        <v>0</v>
      </c>
      <c r="AD507" s="19">
        <f t="shared" si="36"/>
        <v>0</v>
      </c>
      <c r="AE507">
        <f t="shared" si="37"/>
        <v>0</v>
      </c>
    </row>
    <row r="508" spans="28:31" ht="15" customHeight="1">
      <c r="AB508" s="19">
        <f t="shared" si="34"/>
        <v>0</v>
      </c>
      <c r="AC508" s="19">
        <f t="shared" si="35"/>
        <v>0</v>
      </c>
      <c r="AD508" s="19">
        <f t="shared" si="36"/>
        <v>0</v>
      </c>
      <c r="AE508">
        <f t="shared" si="37"/>
        <v>0</v>
      </c>
    </row>
    <row r="509" spans="28:31" ht="15" customHeight="1">
      <c r="AB509" s="19">
        <f t="shared" si="34"/>
        <v>0</v>
      </c>
      <c r="AC509" s="19">
        <f t="shared" si="35"/>
        <v>0</v>
      </c>
      <c r="AD509" s="19">
        <f t="shared" si="36"/>
        <v>0</v>
      </c>
      <c r="AE509">
        <f t="shared" si="37"/>
        <v>0</v>
      </c>
    </row>
    <row r="510" spans="28:31" ht="15" customHeight="1">
      <c r="AB510" s="19">
        <f t="shared" si="34"/>
        <v>0</v>
      </c>
      <c r="AC510" s="19">
        <f t="shared" si="35"/>
        <v>0</v>
      </c>
      <c r="AD510" s="19">
        <f t="shared" si="36"/>
        <v>0</v>
      </c>
      <c r="AE510">
        <f t="shared" si="37"/>
        <v>0</v>
      </c>
    </row>
    <row r="511" spans="28:31" ht="15" customHeight="1">
      <c r="AB511" s="19">
        <f t="shared" si="34"/>
        <v>0</v>
      </c>
      <c r="AC511" s="19">
        <f t="shared" si="35"/>
        <v>0</v>
      </c>
      <c r="AD511" s="19">
        <f t="shared" si="36"/>
        <v>0</v>
      </c>
      <c r="AE511">
        <f t="shared" si="37"/>
        <v>0</v>
      </c>
    </row>
    <row r="512" spans="28:31" ht="15" customHeight="1">
      <c r="AB512" s="19">
        <f t="shared" si="34"/>
        <v>0</v>
      </c>
      <c r="AC512" s="19">
        <f t="shared" si="35"/>
        <v>0</v>
      </c>
      <c r="AD512" s="19">
        <f t="shared" si="36"/>
        <v>0</v>
      </c>
      <c r="AE512">
        <f t="shared" si="37"/>
        <v>0</v>
      </c>
    </row>
    <row r="513" spans="28:31" ht="15" customHeight="1">
      <c r="AB513" s="19">
        <f t="shared" si="34"/>
        <v>0</v>
      </c>
      <c r="AC513" s="19">
        <f t="shared" si="35"/>
        <v>0</v>
      </c>
      <c r="AD513" s="19">
        <f t="shared" si="36"/>
        <v>0</v>
      </c>
      <c r="AE513">
        <f t="shared" si="37"/>
        <v>0</v>
      </c>
    </row>
    <row r="514" spans="28:31" ht="15" customHeight="1">
      <c r="AB514" s="19">
        <f t="shared" ref="AB514:AB577" si="38">IF(R_SELECT_AGENCY=A589,1,0)</f>
        <v>0</v>
      </c>
      <c r="AC514" s="19">
        <f t="shared" ref="AC514:AC577" si="39">IF(R_YEAR=B589,1,0)</f>
        <v>0</v>
      </c>
      <c r="AD514" s="19">
        <f t="shared" ref="AD514:AD577" si="40">IF(R_GROUP=C589,1,0)</f>
        <v>0</v>
      </c>
      <c r="AE514">
        <f t="shared" si="37"/>
        <v>0</v>
      </c>
    </row>
    <row r="515" spans="28:31" ht="15" customHeight="1">
      <c r="AB515" s="19">
        <f t="shared" si="38"/>
        <v>0</v>
      </c>
      <c r="AC515" s="19">
        <f t="shared" si="39"/>
        <v>0</v>
      </c>
      <c r="AD515" s="19">
        <f t="shared" si="40"/>
        <v>0</v>
      </c>
      <c r="AE515">
        <f t="shared" ref="AE515:AE578" si="41">AB515*AC515*AD515</f>
        <v>0</v>
      </c>
    </row>
    <row r="516" spans="28:31" ht="15" customHeight="1">
      <c r="AB516" s="19">
        <f t="shared" si="38"/>
        <v>0</v>
      </c>
      <c r="AC516" s="19">
        <f t="shared" si="39"/>
        <v>0</v>
      </c>
      <c r="AD516" s="19">
        <f t="shared" si="40"/>
        <v>0</v>
      </c>
      <c r="AE516">
        <f t="shared" si="41"/>
        <v>0</v>
      </c>
    </row>
    <row r="517" spans="28:31" ht="15" customHeight="1">
      <c r="AB517" s="19">
        <f t="shared" si="38"/>
        <v>0</v>
      </c>
      <c r="AC517" s="19">
        <f t="shared" si="39"/>
        <v>0</v>
      </c>
      <c r="AD517" s="19">
        <f t="shared" si="40"/>
        <v>0</v>
      </c>
      <c r="AE517">
        <f t="shared" si="41"/>
        <v>0</v>
      </c>
    </row>
    <row r="518" spans="28:31" ht="15" customHeight="1">
      <c r="AB518" s="19">
        <f t="shared" si="38"/>
        <v>0</v>
      </c>
      <c r="AC518" s="19">
        <f t="shared" si="39"/>
        <v>0</v>
      </c>
      <c r="AD518" s="19">
        <f t="shared" si="40"/>
        <v>0</v>
      </c>
      <c r="AE518">
        <f t="shared" si="41"/>
        <v>0</v>
      </c>
    </row>
    <row r="519" spans="28:31" ht="15" customHeight="1">
      <c r="AB519" s="19">
        <f t="shared" si="38"/>
        <v>0</v>
      </c>
      <c r="AC519" s="19">
        <f t="shared" si="39"/>
        <v>0</v>
      </c>
      <c r="AD519" s="19">
        <f t="shared" si="40"/>
        <v>0</v>
      </c>
      <c r="AE519">
        <f t="shared" si="41"/>
        <v>0</v>
      </c>
    </row>
    <row r="520" spans="28:31" ht="15" customHeight="1">
      <c r="AB520" s="19">
        <f t="shared" si="38"/>
        <v>0</v>
      </c>
      <c r="AC520" s="19">
        <f t="shared" si="39"/>
        <v>0</v>
      </c>
      <c r="AD520" s="19">
        <f t="shared" si="40"/>
        <v>0</v>
      </c>
      <c r="AE520">
        <f t="shared" si="41"/>
        <v>0</v>
      </c>
    </row>
    <row r="521" spans="28:31" ht="15" customHeight="1">
      <c r="AB521" s="19">
        <f t="shared" si="38"/>
        <v>0</v>
      </c>
      <c r="AC521" s="19">
        <f t="shared" si="39"/>
        <v>0</v>
      </c>
      <c r="AD521" s="19">
        <f t="shared" si="40"/>
        <v>0</v>
      </c>
      <c r="AE521">
        <f t="shared" si="41"/>
        <v>0</v>
      </c>
    </row>
    <row r="522" spans="28:31" ht="15" customHeight="1">
      <c r="AB522" s="19">
        <f t="shared" si="38"/>
        <v>0</v>
      </c>
      <c r="AC522" s="19">
        <f t="shared" si="39"/>
        <v>0</v>
      </c>
      <c r="AD522" s="19">
        <f t="shared" si="40"/>
        <v>0</v>
      </c>
      <c r="AE522">
        <f t="shared" si="41"/>
        <v>0</v>
      </c>
    </row>
    <row r="523" spans="28:31" ht="15" customHeight="1">
      <c r="AB523" s="19">
        <f t="shared" si="38"/>
        <v>0</v>
      </c>
      <c r="AC523" s="19">
        <f t="shared" si="39"/>
        <v>0</v>
      </c>
      <c r="AD523" s="19">
        <f t="shared" si="40"/>
        <v>0</v>
      </c>
      <c r="AE523">
        <f t="shared" si="41"/>
        <v>0</v>
      </c>
    </row>
    <row r="524" spans="28:31" ht="15" customHeight="1">
      <c r="AB524" s="19">
        <f t="shared" si="38"/>
        <v>0</v>
      </c>
      <c r="AC524" s="19">
        <f t="shared" si="39"/>
        <v>0</v>
      </c>
      <c r="AD524" s="19">
        <f t="shared" si="40"/>
        <v>0</v>
      </c>
      <c r="AE524">
        <f t="shared" si="41"/>
        <v>0</v>
      </c>
    </row>
    <row r="525" spans="28:31" ht="15" customHeight="1">
      <c r="AB525" s="19">
        <f t="shared" si="38"/>
        <v>0</v>
      </c>
      <c r="AC525" s="19">
        <f t="shared" si="39"/>
        <v>0</v>
      </c>
      <c r="AD525" s="19">
        <f t="shared" si="40"/>
        <v>0</v>
      </c>
      <c r="AE525">
        <f t="shared" si="41"/>
        <v>0</v>
      </c>
    </row>
    <row r="526" spans="28:31" ht="15" customHeight="1">
      <c r="AB526" s="19">
        <f t="shared" si="38"/>
        <v>0</v>
      </c>
      <c r="AC526" s="19">
        <f t="shared" si="39"/>
        <v>0</v>
      </c>
      <c r="AD526" s="19">
        <f t="shared" si="40"/>
        <v>0</v>
      </c>
      <c r="AE526">
        <f t="shared" si="41"/>
        <v>0</v>
      </c>
    </row>
    <row r="527" spans="28:31" ht="15" customHeight="1">
      <c r="AB527" s="19">
        <f t="shared" si="38"/>
        <v>0</v>
      </c>
      <c r="AC527" s="19">
        <f t="shared" si="39"/>
        <v>0</v>
      </c>
      <c r="AD527" s="19">
        <f t="shared" si="40"/>
        <v>0</v>
      </c>
      <c r="AE527">
        <f t="shared" si="41"/>
        <v>0</v>
      </c>
    </row>
    <row r="528" spans="28:31" ht="15" customHeight="1">
      <c r="AB528" s="19">
        <f t="shared" si="38"/>
        <v>0</v>
      </c>
      <c r="AC528" s="19">
        <f t="shared" si="39"/>
        <v>0</v>
      </c>
      <c r="AD528" s="19">
        <f t="shared" si="40"/>
        <v>0</v>
      </c>
      <c r="AE528">
        <f t="shared" si="41"/>
        <v>0</v>
      </c>
    </row>
    <row r="529" spans="28:31" ht="15" customHeight="1">
      <c r="AB529" s="19">
        <f t="shared" si="38"/>
        <v>0</v>
      </c>
      <c r="AC529" s="19">
        <f t="shared" si="39"/>
        <v>0</v>
      </c>
      <c r="AD529" s="19">
        <f t="shared" si="40"/>
        <v>0</v>
      </c>
      <c r="AE529">
        <f t="shared" si="41"/>
        <v>0</v>
      </c>
    </row>
    <row r="530" spans="28:31" ht="15" customHeight="1">
      <c r="AB530" s="19">
        <f t="shared" si="38"/>
        <v>0</v>
      </c>
      <c r="AC530" s="19">
        <f t="shared" si="39"/>
        <v>0</v>
      </c>
      <c r="AD530" s="19">
        <f t="shared" si="40"/>
        <v>0</v>
      </c>
      <c r="AE530">
        <f t="shared" si="41"/>
        <v>0</v>
      </c>
    </row>
    <row r="531" spans="28:31" ht="15" customHeight="1">
      <c r="AB531" s="19">
        <f t="shared" si="38"/>
        <v>0</v>
      </c>
      <c r="AC531" s="19">
        <f t="shared" si="39"/>
        <v>0</v>
      </c>
      <c r="AD531" s="19">
        <f t="shared" si="40"/>
        <v>0</v>
      </c>
      <c r="AE531">
        <f t="shared" si="41"/>
        <v>0</v>
      </c>
    </row>
    <row r="532" spans="28:31" ht="15" customHeight="1">
      <c r="AB532" s="19">
        <f t="shared" si="38"/>
        <v>0</v>
      </c>
      <c r="AC532" s="19">
        <f t="shared" si="39"/>
        <v>0</v>
      </c>
      <c r="AD532" s="19">
        <f t="shared" si="40"/>
        <v>0</v>
      </c>
      <c r="AE532">
        <f t="shared" si="41"/>
        <v>0</v>
      </c>
    </row>
    <row r="533" spans="28:31" ht="15" customHeight="1">
      <c r="AB533" s="19">
        <f t="shared" si="38"/>
        <v>0</v>
      </c>
      <c r="AC533" s="19">
        <f t="shared" si="39"/>
        <v>0</v>
      </c>
      <c r="AD533" s="19">
        <f t="shared" si="40"/>
        <v>0</v>
      </c>
      <c r="AE533">
        <f t="shared" si="41"/>
        <v>0</v>
      </c>
    </row>
    <row r="534" spans="28:31" ht="15" customHeight="1">
      <c r="AB534" s="19">
        <f t="shared" si="38"/>
        <v>0</v>
      </c>
      <c r="AC534" s="19">
        <f t="shared" si="39"/>
        <v>0</v>
      </c>
      <c r="AD534" s="19">
        <f t="shared" si="40"/>
        <v>0</v>
      </c>
      <c r="AE534">
        <f t="shared" si="41"/>
        <v>0</v>
      </c>
    </row>
    <row r="535" spans="28:31" ht="15" customHeight="1">
      <c r="AB535" s="19">
        <f t="shared" si="38"/>
        <v>0</v>
      </c>
      <c r="AC535" s="19">
        <f t="shared" si="39"/>
        <v>0</v>
      </c>
      <c r="AD535" s="19">
        <f t="shared" si="40"/>
        <v>0</v>
      </c>
      <c r="AE535">
        <f t="shared" si="41"/>
        <v>0</v>
      </c>
    </row>
    <row r="536" spans="28:31" ht="15" customHeight="1">
      <c r="AB536" s="19">
        <f t="shared" si="38"/>
        <v>0</v>
      </c>
      <c r="AC536" s="19">
        <f t="shared" si="39"/>
        <v>0</v>
      </c>
      <c r="AD536" s="19">
        <f t="shared" si="40"/>
        <v>0</v>
      </c>
      <c r="AE536">
        <f t="shared" si="41"/>
        <v>0</v>
      </c>
    </row>
    <row r="537" spans="28:31" ht="15" customHeight="1">
      <c r="AB537" s="19">
        <f t="shared" si="38"/>
        <v>0</v>
      </c>
      <c r="AC537" s="19">
        <f t="shared" si="39"/>
        <v>0</v>
      </c>
      <c r="AD537" s="19">
        <f t="shared" si="40"/>
        <v>0</v>
      </c>
      <c r="AE537">
        <f t="shared" si="41"/>
        <v>0</v>
      </c>
    </row>
    <row r="538" spans="28:31" ht="15" customHeight="1">
      <c r="AB538" s="19">
        <f t="shared" si="38"/>
        <v>0</v>
      </c>
      <c r="AC538" s="19">
        <f t="shared" si="39"/>
        <v>0</v>
      </c>
      <c r="AD538" s="19">
        <f t="shared" si="40"/>
        <v>0</v>
      </c>
      <c r="AE538">
        <f t="shared" si="41"/>
        <v>0</v>
      </c>
    </row>
    <row r="539" spans="28:31" ht="15" customHeight="1">
      <c r="AB539" s="19">
        <f t="shared" si="38"/>
        <v>0</v>
      </c>
      <c r="AC539" s="19">
        <f t="shared" si="39"/>
        <v>0</v>
      </c>
      <c r="AD539" s="19">
        <f t="shared" si="40"/>
        <v>0</v>
      </c>
      <c r="AE539">
        <f t="shared" si="41"/>
        <v>0</v>
      </c>
    </row>
    <row r="540" spans="28:31" ht="15" customHeight="1">
      <c r="AB540" s="19">
        <f t="shared" si="38"/>
        <v>0</v>
      </c>
      <c r="AC540" s="19">
        <f t="shared" si="39"/>
        <v>0</v>
      </c>
      <c r="AD540" s="19">
        <f t="shared" si="40"/>
        <v>0</v>
      </c>
      <c r="AE540">
        <f t="shared" si="41"/>
        <v>0</v>
      </c>
    </row>
    <row r="541" spans="28:31" ht="15" customHeight="1">
      <c r="AB541" s="19">
        <f t="shared" si="38"/>
        <v>0</v>
      </c>
      <c r="AC541" s="19">
        <f t="shared" si="39"/>
        <v>0</v>
      </c>
      <c r="AD541" s="19">
        <f t="shared" si="40"/>
        <v>0</v>
      </c>
      <c r="AE541">
        <f t="shared" si="41"/>
        <v>0</v>
      </c>
    </row>
    <row r="542" spans="28:31" ht="15" customHeight="1">
      <c r="AB542" s="19">
        <f t="shared" si="38"/>
        <v>0</v>
      </c>
      <c r="AC542" s="19">
        <f t="shared" si="39"/>
        <v>0</v>
      </c>
      <c r="AD542" s="19">
        <f t="shared" si="40"/>
        <v>0</v>
      </c>
      <c r="AE542">
        <f t="shared" si="41"/>
        <v>0</v>
      </c>
    </row>
    <row r="543" spans="28:31" ht="15" customHeight="1">
      <c r="AB543" s="19">
        <f t="shared" si="38"/>
        <v>0</v>
      </c>
      <c r="AC543" s="19">
        <f t="shared" si="39"/>
        <v>0</v>
      </c>
      <c r="AD543" s="19">
        <f t="shared" si="40"/>
        <v>0</v>
      </c>
      <c r="AE543">
        <f t="shared" si="41"/>
        <v>0</v>
      </c>
    </row>
    <row r="544" spans="28:31" ht="15" customHeight="1">
      <c r="AB544" s="19">
        <f t="shared" si="38"/>
        <v>0</v>
      </c>
      <c r="AC544" s="19">
        <f t="shared" si="39"/>
        <v>0</v>
      </c>
      <c r="AD544" s="19">
        <f t="shared" si="40"/>
        <v>0</v>
      </c>
      <c r="AE544">
        <f t="shared" si="41"/>
        <v>0</v>
      </c>
    </row>
    <row r="545" spans="28:31" ht="15" customHeight="1">
      <c r="AB545" s="19">
        <f t="shared" si="38"/>
        <v>0</v>
      </c>
      <c r="AC545" s="19">
        <f t="shared" si="39"/>
        <v>0</v>
      </c>
      <c r="AD545" s="19">
        <f t="shared" si="40"/>
        <v>0</v>
      </c>
      <c r="AE545">
        <f t="shared" si="41"/>
        <v>0</v>
      </c>
    </row>
    <row r="546" spans="28:31" ht="15" customHeight="1">
      <c r="AB546" s="19">
        <f t="shared" si="38"/>
        <v>0</v>
      </c>
      <c r="AC546" s="19">
        <f t="shared" si="39"/>
        <v>0</v>
      </c>
      <c r="AD546" s="19">
        <f t="shared" si="40"/>
        <v>0</v>
      </c>
      <c r="AE546">
        <f t="shared" si="41"/>
        <v>0</v>
      </c>
    </row>
    <row r="547" spans="28:31" ht="15" customHeight="1">
      <c r="AB547" s="19">
        <f t="shared" si="38"/>
        <v>0</v>
      </c>
      <c r="AC547" s="19">
        <f t="shared" si="39"/>
        <v>0</v>
      </c>
      <c r="AD547" s="19">
        <f t="shared" si="40"/>
        <v>0</v>
      </c>
      <c r="AE547">
        <f t="shared" si="41"/>
        <v>0</v>
      </c>
    </row>
    <row r="548" spans="28:31" ht="15" customHeight="1">
      <c r="AB548" s="19">
        <f t="shared" si="38"/>
        <v>0</v>
      </c>
      <c r="AC548" s="19">
        <f t="shared" si="39"/>
        <v>0</v>
      </c>
      <c r="AD548" s="19">
        <f t="shared" si="40"/>
        <v>0</v>
      </c>
      <c r="AE548">
        <f t="shared" si="41"/>
        <v>0</v>
      </c>
    </row>
    <row r="549" spans="28:31" ht="15" customHeight="1">
      <c r="AB549" s="19">
        <f t="shared" si="38"/>
        <v>0</v>
      </c>
      <c r="AC549" s="19">
        <f t="shared" si="39"/>
        <v>0</v>
      </c>
      <c r="AD549" s="19">
        <f t="shared" si="40"/>
        <v>0</v>
      </c>
      <c r="AE549">
        <f t="shared" si="41"/>
        <v>0</v>
      </c>
    </row>
    <row r="550" spans="28:31" ht="15" customHeight="1">
      <c r="AB550" s="19">
        <f t="shared" si="38"/>
        <v>0</v>
      </c>
      <c r="AC550" s="19">
        <f t="shared" si="39"/>
        <v>0</v>
      </c>
      <c r="AD550" s="19">
        <f t="shared" si="40"/>
        <v>0</v>
      </c>
      <c r="AE550">
        <f t="shared" si="41"/>
        <v>0</v>
      </c>
    </row>
    <row r="551" spans="28:31" ht="15" customHeight="1">
      <c r="AB551" s="19">
        <f t="shared" si="38"/>
        <v>0</v>
      </c>
      <c r="AC551" s="19">
        <f t="shared" si="39"/>
        <v>0</v>
      </c>
      <c r="AD551" s="19">
        <f t="shared" si="40"/>
        <v>0</v>
      </c>
      <c r="AE551">
        <f t="shared" si="41"/>
        <v>0</v>
      </c>
    </row>
    <row r="552" spans="28:31" ht="15" customHeight="1">
      <c r="AB552" s="19">
        <f t="shared" si="38"/>
        <v>0</v>
      </c>
      <c r="AC552" s="19">
        <f t="shared" si="39"/>
        <v>0</v>
      </c>
      <c r="AD552" s="19">
        <f t="shared" si="40"/>
        <v>0</v>
      </c>
      <c r="AE552">
        <f t="shared" si="41"/>
        <v>0</v>
      </c>
    </row>
    <row r="553" spans="28:31" ht="15" customHeight="1">
      <c r="AB553" s="19">
        <f t="shared" si="38"/>
        <v>0</v>
      </c>
      <c r="AC553" s="19">
        <f t="shared" si="39"/>
        <v>0</v>
      </c>
      <c r="AD553" s="19">
        <f t="shared" si="40"/>
        <v>0</v>
      </c>
      <c r="AE553">
        <f t="shared" si="41"/>
        <v>0</v>
      </c>
    </row>
    <row r="554" spans="28:31" ht="15" customHeight="1">
      <c r="AB554" s="19">
        <f t="shared" si="38"/>
        <v>0</v>
      </c>
      <c r="AC554" s="19">
        <f t="shared" si="39"/>
        <v>0</v>
      </c>
      <c r="AD554" s="19">
        <f t="shared" si="40"/>
        <v>0</v>
      </c>
      <c r="AE554">
        <f t="shared" si="41"/>
        <v>0</v>
      </c>
    </row>
    <row r="555" spans="28:31" ht="15" customHeight="1">
      <c r="AB555" s="19">
        <f t="shared" si="38"/>
        <v>0</v>
      </c>
      <c r="AC555" s="19">
        <f t="shared" si="39"/>
        <v>0</v>
      </c>
      <c r="AD555" s="19">
        <f t="shared" si="40"/>
        <v>0</v>
      </c>
      <c r="AE555">
        <f t="shared" si="41"/>
        <v>0</v>
      </c>
    </row>
    <row r="556" spans="28:31" ht="15" customHeight="1">
      <c r="AB556" s="19">
        <f t="shared" si="38"/>
        <v>0</v>
      </c>
      <c r="AC556" s="19">
        <f t="shared" si="39"/>
        <v>0</v>
      </c>
      <c r="AD556" s="19">
        <f t="shared" si="40"/>
        <v>0</v>
      </c>
      <c r="AE556">
        <f t="shared" si="41"/>
        <v>0</v>
      </c>
    </row>
    <row r="557" spans="28:31" ht="15" customHeight="1">
      <c r="AB557" s="19">
        <f t="shared" si="38"/>
        <v>0</v>
      </c>
      <c r="AC557" s="19">
        <f t="shared" si="39"/>
        <v>0</v>
      </c>
      <c r="AD557" s="19">
        <f t="shared" si="40"/>
        <v>0</v>
      </c>
      <c r="AE557">
        <f t="shared" si="41"/>
        <v>0</v>
      </c>
    </row>
    <row r="558" spans="28:31" ht="15" customHeight="1">
      <c r="AB558" s="19">
        <f t="shared" si="38"/>
        <v>0</v>
      </c>
      <c r="AC558" s="19">
        <f t="shared" si="39"/>
        <v>0</v>
      </c>
      <c r="AD558" s="19">
        <f t="shared" si="40"/>
        <v>0</v>
      </c>
      <c r="AE558">
        <f t="shared" si="41"/>
        <v>0</v>
      </c>
    </row>
    <row r="559" spans="28:31" ht="15" customHeight="1">
      <c r="AB559" s="19">
        <f t="shared" si="38"/>
        <v>0</v>
      </c>
      <c r="AC559" s="19">
        <f t="shared" si="39"/>
        <v>0</v>
      </c>
      <c r="AD559" s="19">
        <f t="shared" si="40"/>
        <v>0</v>
      </c>
      <c r="AE559">
        <f t="shared" si="41"/>
        <v>0</v>
      </c>
    </row>
    <row r="560" spans="28:31" ht="15" customHeight="1">
      <c r="AB560" s="19">
        <f t="shared" si="38"/>
        <v>0</v>
      </c>
      <c r="AC560" s="19">
        <f t="shared" si="39"/>
        <v>0</v>
      </c>
      <c r="AD560" s="19">
        <f t="shared" si="40"/>
        <v>0</v>
      </c>
      <c r="AE560">
        <f t="shared" si="41"/>
        <v>0</v>
      </c>
    </row>
    <row r="561" spans="28:31" ht="15" customHeight="1">
      <c r="AB561" s="19">
        <f t="shared" si="38"/>
        <v>0</v>
      </c>
      <c r="AC561" s="19">
        <f t="shared" si="39"/>
        <v>0</v>
      </c>
      <c r="AD561" s="19">
        <f t="shared" si="40"/>
        <v>0</v>
      </c>
      <c r="AE561">
        <f t="shared" si="41"/>
        <v>0</v>
      </c>
    </row>
    <row r="562" spans="28:31" ht="15" customHeight="1">
      <c r="AB562" s="19">
        <f t="shared" si="38"/>
        <v>0</v>
      </c>
      <c r="AC562" s="19">
        <f t="shared" si="39"/>
        <v>0</v>
      </c>
      <c r="AD562" s="19">
        <f t="shared" si="40"/>
        <v>0</v>
      </c>
      <c r="AE562">
        <f t="shared" si="41"/>
        <v>0</v>
      </c>
    </row>
    <row r="563" spans="28:31" ht="15" customHeight="1">
      <c r="AB563" s="19">
        <f t="shared" si="38"/>
        <v>0</v>
      </c>
      <c r="AC563" s="19">
        <f t="shared" si="39"/>
        <v>0</v>
      </c>
      <c r="AD563" s="19">
        <f t="shared" si="40"/>
        <v>0</v>
      </c>
      <c r="AE563">
        <f t="shared" si="41"/>
        <v>0</v>
      </c>
    </row>
    <row r="564" spans="28:31" ht="15" customHeight="1">
      <c r="AB564" s="19">
        <f t="shared" si="38"/>
        <v>0</v>
      </c>
      <c r="AC564" s="19">
        <f t="shared" si="39"/>
        <v>0</v>
      </c>
      <c r="AD564" s="19">
        <f t="shared" si="40"/>
        <v>0</v>
      </c>
      <c r="AE564">
        <f t="shared" si="41"/>
        <v>0</v>
      </c>
    </row>
    <row r="565" spans="28:31" ht="15" customHeight="1">
      <c r="AB565" s="19">
        <f t="shared" si="38"/>
        <v>0</v>
      </c>
      <c r="AC565" s="19">
        <f t="shared" si="39"/>
        <v>0</v>
      </c>
      <c r="AD565" s="19">
        <f t="shared" si="40"/>
        <v>0</v>
      </c>
      <c r="AE565">
        <f t="shared" si="41"/>
        <v>0</v>
      </c>
    </row>
    <row r="566" spans="28:31" ht="15" customHeight="1">
      <c r="AB566" s="19">
        <f t="shared" si="38"/>
        <v>0</v>
      </c>
      <c r="AC566" s="19">
        <f t="shared" si="39"/>
        <v>0</v>
      </c>
      <c r="AD566" s="19">
        <f t="shared" si="40"/>
        <v>0</v>
      </c>
      <c r="AE566">
        <f t="shared" si="41"/>
        <v>0</v>
      </c>
    </row>
    <row r="567" spans="28:31" ht="15" customHeight="1">
      <c r="AB567" s="19">
        <f t="shared" si="38"/>
        <v>0</v>
      </c>
      <c r="AC567" s="19">
        <f t="shared" si="39"/>
        <v>0</v>
      </c>
      <c r="AD567" s="19">
        <f t="shared" si="40"/>
        <v>0</v>
      </c>
      <c r="AE567">
        <f t="shared" si="41"/>
        <v>0</v>
      </c>
    </row>
    <row r="568" spans="28:31" ht="15" customHeight="1">
      <c r="AB568" s="19">
        <f t="shared" si="38"/>
        <v>0</v>
      </c>
      <c r="AC568" s="19">
        <f t="shared" si="39"/>
        <v>0</v>
      </c>
      <c r="AD568" s="19">
        <f t="shared" si="40"/>
        <v>0</v>
      </c>
      <c r="AE568">
        <f t="shared" si="41"/>
        <v>0</v>
      </c>
    </row>
    <row r="569" spans="28:31" ht="15" customHeight="1">
      <c r="AB569" s="19">
        <f t="shared" si="38"/>
        <v>0</v>
      </c>
      <c r="AC569" s="19">
        <f t="shared" si="39"/>
        <v>0</v>
      </c>
      <c r="AD569" s="19">
        <f t="shared" si="40"/>
        <v>0</v>
      </c>
      <c r="AE569">
        <f t="shared" si="41"/>
        <v>0</v>
      </c>
    </row>
    <row r="570" spans="28:31" ht="15" customHeight="1">
      <c r="AB570" s="19">
        <f t="shared" si="38"/>
        <v>0</v>
      </c>
      <c r="AC570" s="19">
        <f t="shared" si="39"/>
        <v>0</v>
      </c>
      <c r="AD570" s="19">
        <f t="shared" si="40"/>
        <v>0</v>
      </c>
      <c r="AE570">
        <f t="shared" si="41"/>
        <v>0</v>
      </c>
    </row>
    <row r="571" spans="28:31" ht="15" customHeight="1">
      <c r="AB571" s="19">
        <f t="shared" si="38"/>
        <v>0</v>
      </c>
      <c r="AC571" s="19">
        <f t="shared" si="39"/>
        <v>0</v>
      </c>
      <c r="AD571" s="19">
        <f t="shared" si="40"/>
        <v>0</v>
      </c>
      <c r="AE571">
        <f t="shared" si="41"/>
        <v>0</v>
      </c>
    </row>
    <row r="572" spans="28:31" ht="15" customHeight="1">
      <c r="AB572" s="19">
        <f t="shared" si="38"/>
        <v>0</v>
      </c>
      <c r="AC572" s="19">
        <f t="shared" si="39"/>
        <v>0</v>
      </c>
      <c r="AD572" s="19">
        <f t="shared" si="40"/>
        <v>0</v>
      </c>
      <c r="AE572">
        <f t="shared" si="41"/>
        <v>0</v>
      </c>
    </row>
    <row r="573" spans="28:31" ht="15" customHeight="1">
      <c r="AB573" s="19">
        <f t="shared" si="38"/>
        <v>0</v>
      </c>
      <c r="AC573" s="19">
        <f t="shared" si="39"/>
        <v>0</v>
      </c>
      <c r="AD573" s="19">
        <f t="shared" si="40"/>
        <v>0</v>
      </c>
      <c r="AE573">
        <f t="shared" si="41"/>
        <v>0</v>
      </c>
    </row>
    <row r="574" spans="28:31" ht="15" customHeight="1">
      <c r="AB574" s="19">
        <f t="shared" si="38"/>
        <v>0</v>
      </c>
      <c r="AC574" s="19">
        <f t="shared" si="39"/>
        <v>0</v>
      </c>
      <c r="AD574" s="19">
        <f t="shared" si="40"/>
        <v>0</v>
      </c>
      <c r="AE574">
        <f t="shared" si="41"/>
        <v>0</v>
      </c>
    </row>
    <row r="575" spans="28:31" ht="15" customHeight="1">
      <c r="AB575" s="19">
        <f t="shared" si="38"/>
        <v>0</v>
      </c>
      <c r="AC575" s="19">
        <f t="shared" si="39"/>
        <v>0</v>
      </c>
      <c r="AD575" s="19">
        <f t="shared" si="40"/>
        <v>0</v>
      </c>
      <c r="AE575">
        <f t="shared" si="41"/>
        <v>0</v>
      </c>
    </row>
    <row r="576" spans="28:31" ht="15" customHeight="1">
      <c r="AB576" s="19">
        <f t="shared" si="38"/>
        <v>0</v>
      </c>
      <c r="AC576" s="19">
        <f t="shared" si="39"/>
        <v>0</v>
      </c>
      <c r="AD576" s="19">
        <f t="shared" si="40"/>
        <v>0</v>
      </c>
      <c r="AE576">
        <f t="shared" si="41"/>
        <v>0</v>
      </c>
    </row>
    <row r="577" spans="28:31" ht="15" customHeight="1">
      <c r="AB577" s="19">
        <f t="shared" si="38"/>
        <v>0</v>
      </c>
      <c r="AC577" s="19">
        <f t="shared" si="39"/>
        <v>0</v>
      </c>
      <c r="AD577" s="19">
        <f t="shared" si="40"/>
        <v>0</v>
      </c>
      <c r="AE577">
        <f t="shared" si="41"/>
        <v>0</v>
      </c>
    </row>
    <row r="578" spans="28:31" ht="15" customHeight="1">
      <c r="AB578" s="19">
        <f t="shared" ref="AB578:AB591" si="42">IF(R_SELECT_AGENCY=A653,1,0)</f>
        <v>0</v>
      </c>
      <c r="AC578" s="19">
        <f t="shared" ref="AC578:AC591" si="43">IF(R_YEAR=B653,1,0)</f>
        <v>0</v>
      </c>
      <c r="AD578" s="19">
        <f t="shared" ref="AD578:AD591" si="44">IF(R_GROUP=C653,1,0)</f>
        <v>0</v>
      </c>
      <c r="AE578">
        <f t="shared" si="41"/>
        <v>0</v>
      </c>
    </row>
    <row r="579" spans="28:31" ht="15" customHeight="1">
      <c r="AB579" s="19">
        <f t="shared" si="42"/>
        <v>0</v>
      </c>
      <c r="AC579" s="19">
        <f t="shared" si="43"/>
        <v>0</v>
      </c>
      <c r="AD579" s="19">
        <f t="shared" si="44"/>
        <v>0</v>
      </c>
      <c r="AE579">
        <f t="shared" ref="AE579:AE591" si="45">AB579*AC579*AD579</f>
        <v>0</v>
      </c>
    </row>
    <row r="580" spans="28:31" ht="15" customHeight="1">
      <c r="AB580" s="19">
        <f t="shared" si="42"/>
        <v>0</v>
      </c>
      <c r="AC580" s="19">
        <f t="shared" si="43"/>
        <v>0</v>
      </c>
      <c r="AD580" s="19">
        <f t="shared" si="44"/>
        <v>0</v>
      </c>
      <c r="AE580">
        <f t="shared" si="45"/>
        <v>0</v>
      </c>
    </row>
    <row r="581" spans="28:31" ht="15" customHeight="1">
      <c r="AB581" s="19">
        <f t="shared" si="42"/>
        <v>0</v>
      </c>
      <c r="AC581" s="19">
        <f t="shared" si="43"/>
        <v>0</v>
      </c>
      <c r="AD581" s="19">
        <f t="shared" si="44"/>
        <v>0</v>
      </c>
      <c r="AE581">
        <f t="shared" si="45"/>
        <v>0</v>
      </c>
    </row>
    <row r="582" spans="28:31" ht="15" customHeight="1">
      <c r="AB582" s="19">
        <f t="shared" si="42"/>
        <v>0</v>
      </c>
      <c r="AC582" s="19">
        <f t="shared" si="43"/>
        <v>0</v>
      </c>
      <c r="AD582" s="19">
        <f t="shared" si="44"/>
        <v>0</v>
      </c>
      <c r="AE582">
        <f t="shared" si="45"/>
        <v>0</v>
      </c>
    </row>
    <row r="583" spans="28:31" ht="15" customHeight="1">
      <c r="AB583" s="19">
        <f t="shared" si="42"/>
        <v>0</v>
      </c>
      <c r="AC583" s="19">
        <f t="shared" si="43"/>
        <v>0</v>
      </c>
      <c r="AD583" s="19">
        <f t="shared" si="44"/>
        <v>0</v>
      </c>
      <c r="AE583">
        <f t="shared" si="45"/>
        <v>0</v>
      </c>
    </row>
    <row r="584" spans="28:31" ht="15" customHeight="1">
      <c r="AB584" s="19">
        <f t="shared" si="42"/>
        <v>0</v>
      </c>
      <c r="AC584" s="19">
        <f t="shared" si="43"/>
        <v>0</v>
      </c>
      <c r="AD584" s="19">
        <f t="shared" si="44"/>
        <v>0</v>
      </c>
      <c r="AE584">
        <f t="shared" si="45"/>
        <v>0</v>
      </c>
    </row>
    <row r="585" spans="28:31" ht="15" customHeight="1">
      <c r="AB585" s="19">
        <f t="shared" si="42"/>
        <v>0</v>
      </c>
      <c r="AC585" s="19">
        <f t="shared" si="43"/>
        <v>0</v>
      </c>
      <c r="AD585" s="19">
        <f t="shared" si="44"/>
        <v>0</v>
      </c>
      <c r="AE585">
        <f t="shared" si="45"/>
        <v>0</v>
      </c>
    </row>
    <row r="586" spans="28:31" ht="15" customHeight="1">
      <c r="AB586" s="19">
        <f t="shared" si="42"/>
        <v>0</v>
      </c>
      <c r="AC586" s="19">
        <f t="shared" si="43"/>
        <v>0</v>
      </c>
      <c r="AD586" s="19">
        <f t="shared" si="44"/>
        <v>0</v>
      </c>
      <c r="AE586">
        <f t="shared" si="45"/>
        <v>0</v>
      </c>
    </row>
    <row r="587" spans="28:31" ht="15" customHeight="1">
      <c r="AB587" s="19">
        <f t="shared" si="42"/>
        <v>0</v>
      </c>
      <c r="AC587" s="19">
        <f t="shared" si="43"/>
        <v>0</v>
      </c>
      <c r="AD587" s="19">
        <f t="shared" si="44"/>
        <v>0</v>
      </c>
      <c r="AE587">
        <f t="shared" si="45"/>
        <v>0</v>
      </c>
    </row>
    <row r="588" spans="28:31" ht="15" customHeight="1">
      <c r="AB588" s="19">
        <f t="shared" si="42"/>
        <v>0</v>
      </c>
      <c r="AC588" s="19">
        <f t="shared" si="43"/>
        <v>0</v>
      </c>
      <c r="AD588" s="19">
        <f t="shared" si="44"/>
        <v>0</v>
      </c>
      <c r="AE588">
        <f t="shared" si="45"/>
        <v>0</v>
      </c>
    </row>
    <row r="589" spans="28:31" ht="15" customHeight="1">
      <c r="AB589" s="19">
        <f t="shared" si="42"/>
        <v>0</v>
      </c>
      <c r="AC589" s="19">
        <f t="shared" si="43"/>
        <v>0</v>
      </c>
      <c r="AD589" s="19">
        <f t="shared" si="44"/>
        <v>0</v>
      </c>
      <c r="AE589">
        <f t="shared" si="45"/>
        <v>0</v>
      </c>
    </row>
    <row r="590" spans="28:31" ht="15" customHeight="1">
      <c r="AB590" s="19">
        <f t="shared" si="42"/>
        <v>0</v>
      </c>
      <c r="AC590" s="19">
        <f t="shared" si="43"/>
        <v>0</v>
      </c>
      <c r="AD590" s="19">
        <f t="shared" si="44"/>
        <v>0</v>
      </c>
      <c r="AE590">
        <f t="shared" si="45"/>
        <v>0</v>
      </c>
    </row>
    <row r="591" spans="28:31" ht="15" customHeight="1">
      <c r="AB591" s="19">
        <f t="shared" si="42"/>
        <v>0</v>
      </c>
      <c r="AC591" s="19">
        <f t="shared" si="43"/>
        <v>0</v>
      </c>
      <c r="AD591" s="19">
        <f t="shared" si="44"/>
        <v>0</v>
      </c>
      <c r="AE591">
        <f t="shared" si="45"/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a2e20217-b0e5-446c-a1c1-0ca58dc572a4">Agenda</Category>
    <Type_x0020_of_x0020_File xmlns="a2e20217-b0e5-446c-a1c1-0ca58dc572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3821785F3BF14DB85E6814CBC0D803" ma:contentTypeVersion="5" ma:contentTypeDescription="Create a new document." ma:contentTypeScope="" ma:versionID="2d9b98ab2c767eae4e4c6f1473fed85c">
  <xsd:schema xmlns:xsd="http://www.w3.org/2001/XMLSchema" xmlns:xs="http://www.w3.org/2001/XMLSchema" xmlns:p="http://schemas.microsoft.com/office/2006/metadata/properties" xmlns:ns2="a2e20217-b0e5-446c-a1c1-0ca58dc572a4" targetNamespace="http://schemas.microsoft.com/office/2006/metadata/properties" ma:root="true" ma:fieldsID="8b36dc7de71bb60d7807c09279319268" ns2:_="">
    <xsd:import namespace="a2e20217-b0e5-446c-a1c1-0ca58dc572a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Type_x0020_of_x0020_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0217-b0e5-446c-a1c1-0ca58dc572a4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Agenda" ma:description="Category" ma:format="Dropdown" ma:internalName="Category">
      <xsd:simpleType>
        <xsd:restriction base="dms:Choice">
          <xsd:enumeration value="Agenda"/>
          <xsd:enumeration value="Audio Recording"/>
          <xsd:enumeration value="Minutes"/>
        </xsd:restriction>
      </xsd:simpleType>
    </xsd:element>
    <xsd:element name="Type_x0020_of_x0020_File" ma:index="9" nillable="true" ma:displayName="Type of File" ma:format="Dropdown" ma:internalName="Type_x0020_of_x0020_File">
      <xsd:simpleType>
        <xsd:restriction base="dms:Choice">
          <xsd:enumeration value="Agenda"/>
          <xsd:enumeration value="Minutes"/>
          <xsd:enumeration value="Oth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9229B-B592-4F79-BA1F-EE36EF422116}"/>
</file>

<file path=customXml/itemProps2.xml><?xml version="1.0" encoding="utf-8"?>
<ds:datastoreItem xmlns:ds="http://schemas.openxmlformats.org/officeDocument/2006/customXml" ds:itemID="{F6EEF772-1EF0-4EA4-8E80-E977A4B576B9}"/>
</file>

<file path=customXml/itemProps3.xml><?xml version="1.0" encoding="utf-8"?>
<ds:datastoreItem xmlns:ds="http://schemas.openxmlformats.org/officeDocument/2006/customXml" ds:itemID="{875B6BBE-CEC8-48DC-9F93-503ABABAE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26</vt:i4>
      </vt:variant>
    </vt:vector>
  </HeadingPairs>
  <TitlesOfParts>
    <vt:vector size="33" baseType="lpstr">
      <vt:lpstr>PROGRAM</vt:lpstr>
      <vt:lpstr>RECIDIVISM</vt:lpstr>
      <vt:lpstr>DIALS</vt:lpstr>
      <vt:lpstr>COMPUTATIONS</vt:lpstr>
      <vt:lpstr>R_COMPUTATIONS</vt:lpstr>
      <vt:lpstr>DATA</vt:lpstr>
      <vt:lpstr>RECIDIVISM DATA</vt:lpstr>
      <vt:lpstr>ACTUAL</vt:lpstr>
      <vt:lpstr>ACTUAL_1</vt:lpstr>
      <vt:lpstr>ACTUAL_E</vt:lpstr>
      <vt:lpstr>COMP_YEAR</vt:lpstr>
      <vt:lpstr>COMP_YEARX</vt:lpstr>
      <vt:lpstr>CUM_COMP</vt:lpstr>
      <vt:lpstr>CUM_EXITS</vt:lpstr>
      <vt:lpstr>CUM_NOT_COM</vt:lpstr>
      <vt:lpstr>DATA_AGENCY</vt:lpstr>
      <vt:lpstr>DIAL_QUARTERS</vt:lpstr>
      <vt:lpstr>DIFFERENCE</vt:lpstr>
      <vt:lpstr>P_YEAR</vt:lpstr>
      <vt:lpstr>PROGRAM!Print_Area</vt:lpstr>
      <vt:lpstr>QT_1</vt:lpstr>
      <vt:lpstr>QT_2</vt:lpstr>
      <vt:lpstr>QT_3</vt:lpstr>
      <vt:lpstr>QT_4</vt:lpstr>
      <vt:lpstr>QTOTAL</vt:lpstr>
      <vt:lpstr>QUARTERS</vt:lpstr>
      <vt:lpstr>R_GROUP</vt:lpstr>
      <vt:lpstr>R_QUARTER</vt:lpstr>
      <vt:lpstr>R_SELECT_AGENCY</vt:lpstr>
      <vt:lpstr>R_YEAR</vt:lpstr>
      <vt:lpstr>SELECT_AGENCY</vt:lpstr>
      <vt:lpstr>SELECT_QUARTER</vt:lpstr>
      <vt:lpstr>SELECT_YEAR</vt:lpstr>
    </vt:vector>
  </TitlesOfParts>
  <Company>Palm Beach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dkukec</dc:creator>
  <cp:lastModifiedBy>khatos</cp:lastModifiedBy>
  <cp:lastPrinted>2014-11-14T18:09:20Z</cp:lastPrinted>
  <dcterms:created xsi:type="dcterms:W3CDTF">2014-09-15T19:13:17Z</dcterms:created>
  <dcterms:modified xsi:type="dcterms:W3CDTF">2016-02-19T14:17:23Z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0x010100403821785F3BF14DB85E6814CBC0D803</vt:lpwstr>
  </property>
  <property fmtid="{D5CDD505-2E9C-101B-9397-08002B2CF9AE}" pid="3" name="Order">
    <vt:r8>85400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